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2"/>
  </bookViews>
  <sheets>
    <sheet name="Conso" sheetId="1" r:id="rId1"/>
    <sheet name="cash flow" sheetId="2" r:id="rId2"/>
    <sheet name="stat. in equity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tcb</author>
  </authors>
  <commentList>
    <comment ref="C98" authorId="0">
      <text>
        <r>
          <rPr>
            <b/>
            <sz val="8"/>
            <rFont val="Tahoma"/>
            <family val="0"/>
          </rPr>
          <t xml:space="preserve">Cecil:
Changes for presentation for current asset which requested by Mr.KMChan
dd:10/04/03
</t>
        </r>
      </text>
    </comment>
    <comment ref="N135" authorId="0">
      <text>
        <r>
          <rPr>
            <b/>
            <sz val="8"/>
            <rFont val="Tahoma"/>
            <family val="0"/>
          </rPr>
          <t>tcb:</t>
        </r>
        <r>
          <rPr>
            <sz val="8"/>
            <rFont val="Tahoma"/>
            <family val="0"/>
          </rPr>
          <t xml:space="preserve">
RM652,800 (initia recog) amortised for 10 years</t>
        </r>
      </text>
    </comment>
  </commentList>
</comments>
</file>

<file path=xl/sharedStrings.xml><?xml version="1.0" encoding="utf-8"?>
<sst xmlns="http://schemas.openxmlformats.org/spreadsheetml/2006/main" count="227" uniqueCount="158">
  <si>
    <t>TALIWORKS CORPORATION BERHAD (6052-V)</t>
  </si>
  <si>
    <t>3 MONTHS ENDED</t>
  </si>
  <si>
    <t>6 MONTHS ENDED</t>
  </si>
  <si>
    <t>30 JUNE 2003</t>
  </si>
  <si>
    <t>2003</t>
  </si>
  <si>
    <t>2002</t>
  </si>
  <si>
    <t>RM'000</t>
  </si>
  <si>
    <t>Revenue</t>
  </si>
  <si>
    <t>Operating Expenses</t>
  </si>
  <si>
    <t xml:space="preserve">Other Operating Income </t>
  </si>
  <si>
    <t>-  Interest</t>
  </si>
  <si>
    <t>-  Rental</t>
  </si>
  <si>
    <t>-  Others</t>
  </si>
  <si>
    <t>Profit from Operations</t>
  </si>
  <si>
    <t>Finance cost</t>
  </si>
  <si>
    <t>Share of result of associated companies</t>
  </si>
  <si>
    <t>Profit before tax</t>
  </si>
  <si>
    <t>Taxation</t>
  </si>
  <si>
    <t>Profit after tax</t>
  </si>
  <si>
    <t>Minority Interest</t>
  </si>
  <si>
    <t>Net Profit for the period</t>
  </si>
  <si>
    <t>EPS</t>
  </si>
  <si>
    <t xml:space="preserve">  - Basic</t>
  </si>
  <si>
    <t xml:space="preserve">  - Diluted</t>
  </si>
  <si>
    <t>NA</t>
  </si>
  <si>
    <t>The notes set out on pages 5 to 7 form an intergral part of, and should be read in conjunction with this interim financial report.</t>
  </si>
  <si>
    <t>- 1 -</t>
  </si>
  <si>
    <t>31 DEC 2002</t>
  </si>
  <si>
    <t>Property, Plant and Equipment</t>
  </si>
  <si>
    <t>Investment in Associated Companies</t>
  </si>
  <si>
    <t>Deferred Tax Asset</t>
  </si>
  <si>
    <t>Current Assets</t>
  </si>
  <si>
    <t>Inventories</t>
  </si>
  <si>
    <t>Trade and Other  Receivables</t>
  </si>
  <si>
    <t>Deposits, Bank and Cash Balances</t>
  </si>
  <si>
    <t>Current Liabilities</t>
  </si>
  <si>
    <t>Trade and Other  Payables</t>
  </si>
  <si>
    <t>Short Term Borrowings</t>
  </si>
  <si>
    <t>Provision for Taxation</t>
  </si>
  <si>
    <t>Net Current Assets</t>
  </si>
  <si>
    <t>Less: Non Current Liabilities</t>
  </si>
  <si>
    <t>Deferred Tax Liability</t>
  </si>
  <si>
    <t>Other Payables</t>
  </si>
  <si>
    <t>Long Term Borrowings</t>
  </si>
  <si>
    <t>Finance by:</t>
  </si>
  <si>
    <t>Share Capital</t>
  </si>
  <si>
    <t>Reserves</t>
  </si>
  <si>
    <t>Shareholders' Equity</t>
  </si>
  <si>
    <t>Net tangible assets per share (RM)</t>
  </si>
  <si>
    <t>QUARTERLY REPORT</t>
  </si>
  <si>
    <t>PART A2</t>
  </si>
  <si>
    <t xml:space="preserve">Summary of Key Financial Information for the financial period ended 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</si>
  <si>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</si>
  <si>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</si>
  <si>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</si>
  <si>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</si>
  <si>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</si>
  <si>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</si>
  <si>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</si>
  <si>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</si>
  <si>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</si>
  <si>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30/06/03</t>
  </si>
  <si>
    <t>30/06/02</t>
  </si>
  <si>
    <t>Profit/(Loss) before tax</t>
  </si>
  <si>
    <t>Profit/(Loss) after tax and minority interest</t>
  </si>
  <si>
    <t>Net profit/(loss) for the period</t>
  </si>
  <si>
    <t>Basic earnings/(loss) per share (sen)</t>
  </si>
  <si>
    <t>Dividends per share (sen)</t>
  </si>
  <si>
    <t>AS AT END OF</t>
  </si>
  <si>
    <t>AS AT PRECEDING</t>
  </si>
  <si>
    <t>FINANCIAL YEAR</t>
  </si>
  <si>
    <t>END</t>
  </si>
  <si>
    <t>31/12/02</t>
  </si>
  <si>
    <t>Remarks:</t>
  </si>
  <si>
    <t>PART A3</t>
  </si>
  <si>
    <t>ADDITIONAL INFORMATION</t>
  </si>
  <si>
    <t>Profit/(Loss) from operations</t>
  </si>
  <si>
    <t>Gross interest income</t>
  </si>
  <si>
    <t>Gross interest expense</t>
  </si>
  <si>
    <t>Note:</t>
  </si>
  <si>
    <t>The above information is for the Exchange internal use only.</t>
  </si>
  <si>
    <t>CONDENSED CONSOLIDATED CASH FLOW STATEMENT</t>
  </si>
  <si>
    <t>FOR THE PERIOD ENDED 30 JUNE 2003</t>
  </si>
  <si>
    <t>6 months ended</t>
  </si>
  <si>
    <t>30 June 2003</t>
  </si>
  <si>
    <t>30 June 2002</t>
  </si>
  <si>
    <t>December 2002</t>
  </si>
  <si>
    <t xml:space="preserve"> </t>
  </si>
  <si>
    <t>SCH</t>
  </si>
  <si>
    <t>Cash Flows from operating activities</t>
  </si>
  <si>
    <t>Net profit for the period</t>
  </si>
  <si>
    <t>CFS 2</t>
  </si>
  <si>
    <t>Adjustments for non-cash flow:</t>
  </si>
  <si>
    <t>Non-cash Items</t>
  </si>
  <si>
    <t>CFS 5</t>
  </si>
  <si>
    <t>Non-operating items</t>
  </si>
  <si>
    <t>Interest income</t>
  </si>
  <si>
    <t>Interest expense</t>
  </si>
  <si>
    <t>Operating profit before working capital changes</t>
  </si>
  <si>
    <t>Changes in working capital:</t>
  </si>
  <si>
    <t>Net change in current assets</t>
  </si>
  <si>
    <t>CFS2</t>
  </si>
  <si>
    <t>Net change in current liabilities</t>
  </si>
  <si>
    <t>Cash generated from operations</t>
  </si>
  <si>
    <t>Interest paid</t>
  </si>
  <si>
    <t>Taxation paid</t>
  </si>
  <si>
    <t>Net cash outflow from operating activities</t>
  </si>
  <si>
    <t>Cash Flows from investing activities</t>
  </si>
  <si>
    <t>Proceeds from disposal of property, plant &amp; equipment</t>
  </si>
  <si>
    <t>CFS 4</t>
  </si>
  <si>
    <t>Purchase of property, plant &amp; equipment</t>
  </si>
  <si>
    <t>Investment in associate company</t>
  </si>
  <si>
    <t>CFS 3</t>
  </si>
  <si>
    <t>Dividend paid</t>
  </si>
  <si>
    <t>Dividend received</t>
  </si>
  <si>
    <t>Interest received</t>
  </si>
  <si>
    <t>Net cash outflow from investing activities</t>
  </si>
  <si>
    <t>Cash Flows from financing activities</t>
  </si>
  <si>
    <t>Withdrawal of deposits</t>
  </si>
  <si>
    <t>Repayment of bank borrowings</t>
  </si>
  <si>
    <t>Net cash outflow from financing activities</t>
  </si>
  <si>
    <t>Net decrease in cash and cash</t>
  </si>
  <si>
    <t>equivalents</t>
  </si>
  <si>
    <t>Cash and cash equivalents at 1 January 2003</t>
  </si>
  <si>
    <t>Cash and cash equivalents at 30 June 2003</t>
  </si>
  <si>
    <t xml:space="preserve">The notes set out on pages 5 to 7 form an integral part of, and , should be read in conjunction with, this interim </t>
  </si>
  <si>
    <t>financial report.</t>
  </si>
  <si>
    <t>CONDENSED CONSOLIDATED STATEMENT OF CHANGES IN EQUITY</t>
  </si>
  <si>
    <t>Issued and fully</t>
  </si>
  <si>
    <t>paid ordinary</t>
  </si>
  <si>
    <t>shares of RM1 each</t>
  </si>
  <si>
    <t>Non-distributable</t>
  </si>
  <si>
    <t>Distributable</t>
  </si>
  <si>
    <t>Total</t>
  </si>
  <si>
    <t>Note</t>
  </si>
  <si>
    <t>Number</t>
  </si>
  <si>
    <t>Nominal</t>
  </si>
  <si>
    <t>Share</t>
  </si>
  <si>
    <t>Revaluation and</t>
  </si>
  <si>
    <t>Retained</t>
  </si>
  <si>
    <t>of share</t>
  </si>
  <si>
    <t>value</t>
  </si>
  <si>
    <t>premium</t>
  </si>
  <si>
    <t>other reserves</t>
  </si>
  <si>
    <t>earnings</t>
  </si>
  <si>
    <t xml:space="preserve"> 000</t>
  </si>
  <si>
    <t>At 1 January 2003</t>
  </si>
  <si>
    <t>As previously stated</t>
  </si>
  <si>
    <t>Prior year adjustment</t>
  </si>
  <si>
    <t>At 1 January 2003 (restated)</t>
  </si>
  <si>
    <t>At 30 June 2003</t>
  </si>
  <si>
    <t xml:space="preserve">      - 2 -</t>
  </si>
  <si>
    <t>- 3 -</t>
  </si>
  <si>
    <t>The notes set out on pages 5 to 7 form an integral part of, and, should be read in conjunction with this interim financial report.</t>
  </si>
  <si>
    <t>CONDENSED CONSOLIDATED BALANCE SHEET</t>
  </si>
  <si>
    <t>CONDENSED CONSOLIDATED INCOME STATEMENT</t>
  </si>
  <si>
    <t>AT 30 JUNE 2003</t>
  </si>
  <si>
    <t xml:space="preserve">   - 4 -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</si>
</sst>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#,##0.0_);\(#,##0.0\)"/>
    <numFmt numFmtId="174" formatCode="_(* #,##0_);_(* \(#,##0\);_(* &quot;-&quot;??_);_(@_)"/>
    <numFmt numFmtId="175" formatCode="0_);\(0\)"/>
    <numFmt numFmtId="176" formatCode="_-* #,##0.0_-;\-* #,##0.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 quotePrefix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0" fontId="0" fillId="0" borderId="0" xfId="0" applyFont="1" applyAlignment="1" quotePrefix="1">
      <alignment/>
    </xf>
    <xf numFmtId="37" fontId="0" fillId="2" borderId="2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 horizontal="right"/>
    </xf>
    <xf numFmtId="37" fontId="0" fillId="2" borderId="4" xfId="0" applyNumberFormat="1" applyFont="1" applyFill="1" applyBorder="1" applyAlignment="1">
      <alignment horizontal="right"/>
    </xf>
    <xf numFmtId="37" fontId="0" fillId="2" borderId="5" xfId="0" applyNumberFormat="1" applyFont="1" applyFill="1" applyBorder="1" applyAlignment="1">
      <alignment horizontal="right"/>
    </xf>
    <xf numFmtId="0" fontId="0" fillId="0" borderId="0" xfId="15" applyNumberFormat="1" applyFont="1" applyAlignment="1">
      <alignment/>
    </xf>
    <xf numFmtId="172" fontId="0" fillId="0" borderId="6" xfId="15" applyNumberFormat="1" applyFont="1" applyBorder="1" applyAlignment="1">
      <alignment horizontal="right"/>
    </xf>
    <xf numFmtId="37" fontId="0" fillId="0" borderId="0" xfId="15" applyNumberFormat="1" applyFont="1" applyBorder="1" applyAlignment="1">
      <alignment horizontal="right"/>
    </xf>
    <xf numFmtId="172" fontId="0" fillId="0" borderId="0" xfId="15" applyNumberFormat="1" applyFont="1" applyBorder="1" applyAlignment="1">
      <alignment horizontal="right"/>
    </xf>
    <xf numFmtId="37" fontId="0" fillId="0" borderId="0" xfId="15" applyNumberFormat="1" applyFont="1" applyAlignment="1">
      <alignment horizontal="right"/>
    </xf>
    <xf numFmtId="37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0" fillId="0" borderId="1" xfId="15" applyNumberFormat="1" applyFont="1" applyBorder="1" applyAlignment="1">
      <alignment horizontal="right"/>
    </xf>
    <xf numFmtId="37" fontId="0" fillId="0" borderId="6" xfId="0" applyNumberFormat="1" applyFont="1" applyBorder="1" applyAlignment="1">
      <alignment horizontal="right"/>
    </xf>
    <xf numFmtId="37" fontId="0" fillId="0" borderId="7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/>
    </xf>
    <xf numFmtId="172" fontId="0" fillId="0" borderId="0" xfId="15" applyNumberFormat="1" applyFont="1" applyAlignment="1">
      <alignment/>
    </xf>
    <xf numFmtId="37" fontId="0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right"/>
    </xf>
    <xf numFmtId="15" fontId="1" fillId="0" borderId="0" xfId="0" applyNumberFormat="1" applyFont="1" applyFill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37" fontId="0" fillId="0" borderId="8" xfId="15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2" fontId="0" fillId="0" borderId="0" xfId="15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2" fontId="0" fillId="0" borderId="0" xfId="15" applyNumberFormat="1" applyFont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37" fontId="0" fillId="0" borderId="6" xfId="15" applyNumberFormat="1" applyFont="1" applyBorder="1" applyAlignment="1">
      <alignment horizontal="right"/>
    </xf>
    <xf numFmtId="0" fontId="3" fillId="0" borderId="0" xfId="0" applyFont="1" applyAlignment="1">
      <alignment/>
    </xf>
    <xf numFmtId="37" fontId="0" fillId="0" borderId="7" xfId="15" applyNumberFormat="1" applyFont="1" applyBorder="1" applyAlignment="1">
      <alignment horizontal="right"/>
    </xf>
    <xf numFmtId="1" fontId="0" fillId="0" borderId="0" xfId="15" applyNumberFormat="1" applyFont="1" applyBorder="1" applyAlignment="1">
      <alignment horizontal="center"/>
    </xf>
    <xf numFmtId="172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Alignment="1">
      <alignment horizontal="right"/>
    </xf>
    <xf numFmtId="172" fontId="2" fillId="0" borderId="0" xfId="15" applyNumberFormat="1" applyFont="1" applyBorder="1" applyAlignment="1">
      <alignment/>
    </xf>
    <xf numFmtId="174" fontId="3" fillId="0" borderId="0" xfId="0" applyNumberFormat="1" applyFont="1" applyAlignment="1">
      <alignment/>
    </xf>
    <xf numFmtId="172" fontId="0" fillId="0" borderId="0" xfId="15" applyNumberFormat="1" applyFont="1" applyBorder="1" applyAlignment="1" quotePrefix="1">
      <alignment horizontal="center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75" fontId="0" fillId="0" borderId="0" xfId="15" applyNumberFormat="1" applyFont="1" applyBorder="1" applyAlignment="1">
      <alignment/>
    </xf>
    <xf numFmtId="37" fontId="2" fillId="0" borderId="0" xfId="0" applyNumberFormat="1" applyFont="1" applyAlignment="1" quotePrefix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2" xfId="0" applyNumberFormat="1" applyFont="1" applyFill="1" applyBorder="1" applyAlignment="1" quotePrefix="1">
      <alignment horizontal="center"/>
    </xf>
    <xf numFmtId="14" fontId="1" fillId="0" borderId="3" xfId="0" applyNumberFormat="1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173" fontId="0" fillId="0" borderId="14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173" fontId="0" fillId="0" borderId="15" xfId="0" applyNumberFormat="1" applyFont="1" applyBorder="1" applyAlignment="1">
      <alignment/>
    </xf>
    <xf numFmtId="173" fontId="0" fillId="0" borderId="12" xfId="0" applyNumberFormat="1" applyFont="1" applyBorder="1" applyAlignment="1">
      <alignment/>
    </xf>
    <xf numFmtId="176" fontId="0" fillId="0" borderId="14" xfId="15" applyNumberFormat="1" applyFont="1" applyBorder="1" applyAlignment="1">
      <alignment horizontal="right"/>
    </xf>
    <xf numFmtId="171" fontId="0" fillId="0" borderId="13" xfId="15" applyFont="1" applyBorder="1" applyAlignment="1">
      <alignment horizontal="right"/>
    </xf>
    <xf numFmtId="173" fontId="0" fillId="0" borderId="15" xfId="0" applyNumberFormat="1" applyFont="1" applyBorder="1" applyAlignment="1">
      <alignment horizontal="right"/>
    </xf>
    <xf numFmtId="171" fontId="0" fillId="0" borderId="12" xfId="15" applyFont="1" applyBorder="1" applyAlignment="1">
      <alignment horizontal="right"/>
    </xf>
    <xf numFmtId="171" fontId="0" fillId="0" borderId="14" xfId="15" applyFont="1" applyBorder="1" applyAlignment="1">
      <alignment horizontal="right"/>
    </xf>
    <xf numFmtId="39" fontId="0" fillId="0" borderId="3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2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 quotePrefix="1">
      <alignment horizontal="right"/>
    </xf>
    <xf numFmtId="37" fontId="1" fillId="0" borderId="0" xfId="15" applyNumberFormat="1" applyFont="1" applyAlignment="1" quotePrefix="1">
      <alignment horizontal="right"/>
    </xf>
    <xf numFmtId="37" fontId="1" fillId="0" borderId="0" xfId="0" applyNumberFormat="1" applyFont="1" applyFill="1" applyAlignment="1" quotePrefix="1">
      <alignment horizontal="center"/>
    </xf>
    <xf numFmtId="37" fontId="1" fillId="0" borderId="0" xfId="15" applyNumberFormat="1" applyFont="1" applyFill="1" applyAlignment="1" quotePrefix="1">
      <alignment horizontal="right"/>
    </xf>
    <xf numFmtId="37" fontId="1" fillId="0" borderId="0" xfId="0" applyNumberFormat="1" applyFont="1" applyAlignment="1">
      <alignment horizontal="center"/>
    </xf>
    <xf numFmtId="37" fontId="1" fillId="0" borderId="0" xfId="15" applyNumberFormat="1" applyFont="1" applyAlignment="1">
      <alignment horizontal="center"/>
    </xf>
    <xf numFmtId="37" fontId="0" fillId="0" borderId="1" xfId="15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8" xfId="0" applyNumberFormat="1" applyFont="1" applyBorder="1" applyAlignment="1">
      <alignment/>
    </xf>
    <xf numFmtId="37" fontId="0" fillId="0" borderId="8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7" fontId="2" fillId="0" borderId="6" xfId="0" applyNumberFormat="1" applyFont="1" applyBorder="1" applyAlignment="1">
      <alignment/>
    </xf>
    <xf numFmtId="37" fontId="0" fillId="0" borderId="6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7" xfId="15" applyNumberFormat="1" applyFont="1" applyBorder="1" applyAlignment="1">
      <alignment/>
    </xf>
    <xf numFmtId="37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4" fontId="1" fillId="0" borderId="0" xfId="15" applyNumberFormat="1" applyFon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10" xfId="15" applyNumberFormat="1" applyFont="1" applyFill="1" applyBorder="1" applyAlignment="1">
      <alignment/>
    </xf>
    <xf numFmtId="174" fontId="0" fillId="0" borderId="6" xfId="15" applyNumberFormat="1" applyFont="1" applyFill="1" applyBorder="1" applyAlignment="1">
      <alignment/>
    </xf>
    <xf numFmtId="174" fontId="1" fillId="0" borderId="17" xfId="15" applyNumberFormat="1" applyFont="1" applyFill="1" applyBorder="1" applyAlignment="1">
      <alignment horizontal="center"/>
    </xf>
    <xf numFmtId="174" fontId="1" fillId="0" borderId="6" xfId="15" applyNumberFormat="1" applyFont="1" applyFill="1" applyBorder="1" applyAlignment="1">
      <alignment horizontal="center"/>
    </xf>
    <xf numFmtId="174" fontId="1" fillId="0" borderId="10" xfId="15" applyNumberFormat="1" applyFont="1" applyFill="1" applyBorder="1" applyAlignment="1">
      <alignment horizontal="center"/>
    </xf>
    <xf numFmtId="174" fontId="0" fillId="0" borderId="3" xfId="15" applyNumberFormat="1" applyFont="1" applyFill="1" applyBorder="1" applyAlignment="1">
      <alignment/>
    </xf>
    <xf numFmtId="174" fontId="0" fillId="0" borderId="0" xfId="15" applyNumberFormat="1" applyFont="1" applyFill="1" applyBorder="1" applyAlignment="1">
      <alignment/>
    </xf>
    <xf numFmtId="174" fontId="1" fillId="0" borderId="11" xfId="15" applyNumberFormat="1" applyFont="1" applyFill="1" applyBorder="1" applyAlignment="1">
      <alignment horizontal="center"/>
    </xf>
    <xf numFmtId="174" fontId="1" fillId="0" borderId="0" xfId="15" applyNumberFormat="1" applyFont="1" applyFill="1" applyBorder="1" applyAlignment="1">
      <alignment horizontal="center"/>
    </xf>
    <xf numFmtId="174" fontId="1" fillId="0" borderId="3" xfId="15" applyNumberFormat="1" applyFont="1" applyFill="1" applyBorder="1" applyAlignment="1">
      <alignment horizontal="center"/>
    </xf>
    <xf numFmtId="174" fontId="3" fillId="0" borderId="3" xfId="15" applyNumberFormat="1" applyFont="1" applyFill="1" applyBorder="1" applyAlignment="1">
      <alignment horizontal="center"/>
    </xf>
    <xf numFmtId="174" fontId="0" fillId="0" borderId="4" xfId="15" applyNumberFormat="1" applyFont="1" applyFill="1" applyBorder="1" applyAlignment="1">
      <alignment horizontal="center"/>
    </xf>
    <xf numFmtId="174" fontId="0" fillId="0" borderId="16" xfId="15" applyNumberFormat="1" applyFont="1" applyFill="1" applyBorder="1" applyAlignment="1">
      <alignment horizontal="center"/>
    </xf>
    <xf numFmtId="174" fontId="0" fillId="0" borderId="1" xfId="15" applyNumberFormat="1" applyFont="1" applyFill="1" applyBorder="1" applyAlignment="1">
      <alignment horizontal="center"/>
    </xf>
    <xf numFmtId="174" fontId="0" fillId="0" borderId="5" xfId="15" applyNumberFormat="1" applyFont="1" applyFill="1" applyBorder="1" applyAlignment="1">
      <alignment horizontal="center"/>
    </xf>
    <xf numFmtId="174" fontId="0" fillId="0" borderId="5" xfId="15" applyNumberFormat="1" applyFont="1" applyFill="1" applyBorder="1" applyAlignment="1">
      <alignment/>
    </xf>
    <xf numFmtId="174" fontId="0" fillId="0" borderId="11" xfId="15" applyNumberFormat="1" applyFont="1" applyFill="1" applyBorder="1" applyAlignment="1">
      <alignment horizontal="center"/>
    </xf>
    <xf numFmtId="174" fontId="1" fillId="0" borderId="11" xfId="15" applyNumberFormat="1" applyFont="1" applyFill="1" applyBorder="1" applyAlignment="1">
      <alignment horizontal="right"/>
    </xf>
    <xf numFmtId="174" fontId="0" fillId="0" borderId="11" xfId="15" applyNumberFormat="1" applyFont="1" applyFill="1" applyBorder="1" applyAlignment="1">
      <alignment/>
    </xf>
    <xf numFmtId="174" fontId="1" fillId="0" borderId="11" xfId="15" applyNumberFormat="1" applyFont="1" applyFill="1" applyBorder="1" applyAlignment="1">
      <alignment/>
    </xf>
    <xf numFmtId="174" fontId="0" fillId="0" borderId="16" xfId="15" applyNumberFormat="1" applyFont="1" applyFill="1" applyBorder="1" applyAlignment="1">
      <alignment/>
    </xf>
    <xf numFmtId="174" fontId="1" fillId="0" borderId="5" xfId="15" applyNumberFormat="1" applyFont="1" applyFill="1" applyBorder="1" applyAlignment="1" quotePrefix="1">
      <alignment horizontal="center"/>
    </xf>
    <xf numFmtId="174" fontId="1" fillId="0" borderId="16" xfId="15" applyNumberFormat="1" applyFont="1" applyFill="1" applyBorder="1" applyAlignment="1">
      <alignment horizontal="center"/>
    </xf>
    <xf numFmtId="174" fontId="0" fillId="0" borderId="3" xfId="15" applyNumberFormat="1" applyFont="1" applyFill="1" applyBorder="1" applyAlignment="1" quotePrefix="1">
      <alignment horizontal="right"/>
    </xf>
    <xf numFmtId="174" fontId="0" fillId="0" borderId="11" xfId="15" applyNumberFormat="1" applyFont="1" applyFill="1" applyBorder="1" applyAlignment="1">
      <alignment horizontal="right"/>
    </xf>
    <xf numFmtId="174" fontId="0" fillId="0" borderId="2" xfId="15" applyNumberFormat="1" applyFont="1" applyFill="1" applyBorder="1" applyAlignment="1">
      <alignment/>
    </xf>
    <xf numFmtId="174" fontId="1" fillId="0" borderId="3" xfId="15" applyNumberFormat="1" applyFont="1" applyFill="1" applyBorder="1" applyAlignment="1">
      <alignment horizontal="left"/>
    </xf>
    <xf numFmtId="174" fontId="1" fillId="0" borderId="2" xfId="15" applyNumberFormat="1" applyFont="1" applyFill="1" applyBorder="1" applyAlignment="1">
      <alignment/>
    </xf>
    <xf numFmtId="174" fontId="0" fillId="0" borderId="3" xfId="15" applyNumberFormat="1" applyFont="1" applyFill="1" applyBorder="1" applyAlignment="1">
      <alignment horizontal="left"/>
    </xf>
    <xf numFmtId="174" fontId="0" fillId="0" borderId="2" xfId="15" applyNumberFormat="1" applyFont="1" applyFill="1" applyBorder="1" applyAlignment="1">
      <alignment horizontal="left"/>
    </xf>
    <xf numFmtId="174" fontId="1" fillId="0" borderId="5" xfId="15" applyNumberFormat="1" applyFont="1" applyFill="1" applyBorder="1" applyAlignment="1">
      <alignment/>
    </xf>
    <xf numFmtId="174" fontId="0" fillId="0" borderId="18" xfId="15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74" fontId="1" fillId="0" borderId="0" xfId="15" applyNumberFormat="1" applyFont="1" applyFill="1" applyAlignment="1">
      <alignment horizontal="right"/>
    </xf>
    <xf numFmtId="37" fontId="2" fillId="0" borderId="0" xfId="0" applyNumberFormat="1" applyFont="1" applyFill="1" applyAlignment="1">
      <alignment/>
    </xf>
    <xf numFmtId="0" fontId="2" fillId="0" borderId="0" xfId="0" applyFont="1" applyAlignment="1" quotePrefix="1">
      <alignment horizontal="right"/>
    </xf>
    <xf numFmtId="174" fontId="1" fillId="0" borderId="0" xfId="15" applyNumberFormat="1" applyFont="1" applyFill="1" applyBorder="1" applyAlignment="1">
      <alignment/>
    </xf>
    <xf numFmtId="37" fontId="2" fillId="0" borderId="0" xfId="0" applyNumberFormat="1" applyFont="1" applyAlignment="1" quotePrefix="1">
      <alignment horizontal="righ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2" xfId="0" applyNumberFormat="1" applyFont="1" applyFill="1" applyBorder="1" applyAlignment="1" quotePrefix="1">
      <alignment horizontal="center"/>
    </xf>
    <xf numFmtId="14" fontId="1" fillId="0" borderId="11" xfId="0" applyNumberFormat="1" applyFont="1" applyFill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4" fontId="1" fillId="0" borderId="9" xfId="15" applyNumberFormat="1" applyFont="1" applyFill="1" applyBorder="1" applyAlignment="1">
      <alignment horizontal="center"/>
    </xf>
    <xf numFmtId="174" fontId="1" fillId="0" borderId="17" xfId="15" applyNumberFormat="1" applyFont="1" applyFill="1" applyBorder="1" applyAlignment="1">
      <alignment horizontal="center"/>
    </xf>
    <xf numFmtId="174" fontId="1" fillId="0" borderId="2" xfId="15" applyNumberFormat="1" applyFont="1" applyFill="1" applyBorder="1" applyAlignment="1">
      <alignment horizontal="center"/>
    </xf>
    <xf numFmtId="174" fontId="1" fillId="0" borderId="11" xfId="15" applyNumberFormat="1" applyFont="1" applyFill="1" applyBorder="1" applyAlignment="1">
      <alignment horizontal="center"/>
    </xf>
    <xf numFmtId="174" fontId="3" fillId="0" borderId="2" xfId="15" applyNumberFormat="1" applyFont="1" applyFill="1" applyBorder="1" applyAlignment="1">
      <alignment horizontal="center"/>
    </xf>
    <xf numFmtId="174" fontId="3" fillId="0" borderId="11" xfId="15" applyNumberFormat="1" applyFont="1" applyFill="1" applyBorder="1" applyAlignment="1">
      <alignment horizontal="center"/>
    </xf>
    <xf numFmtId="174" fontId="3" fillId="0" borderId="0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KLSE.Quarterly%20Report%2030.06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Income"/>
      <sheetName val="Final"/>
      <sheetName val="Workings for NTA"/>
      <sheetName val="cur quarter"/>
      <sheetName val="cum quarter current yr"/>
      <sheetName val="pre quarter"/>
      <sheetName val="cum. preceding yr"/>
      <sheetName val="BS cur yr"/>
      <sheetName val="CIP"/>
      <sheetName val="BS pre yr"/>
      <sheetName val="CF cur qrt"/>
      <sheetName val="CF Workings"/>
      <sheetName val="CF Input"/>
      <sheetName val="Notes to CFS"/>
      <sheetName val="Stat of EQ"/>
      <sheetName val="Conso EQ input"/>
    </sheetNames>
    <sheetDataSet>
      <sheetData sheetId="2">
        <row r="15">
          <cell r="C15">
            <v>1.5804398803748887</v>
          </cell>
          <cell r="D15">
            <v>1.4132367972742759</v>
          </cell>
        </row>
      </sheetData>
      <sheetData sheetId="3">
        <row r="17">
          <cell r="Z17">
            <v>34640</v>
          </cell>
        </row>
        <row r="19">
          <cell r="Z19">
            <v>-23439</v>
          </cell>
        </row>
        <row r="21">
          <cell r="Z21">
            <v>260</v>
          </cell>
        </row>
        <row r="22">
          <cell r="Z22">
            <v>185</v>
          </cell>
        </row>
        <row r="23">
          <cell r="Z23">
            <v>75</v>
          </cell>
        </row>
        <row r="24">
          <cell r="Z24">
            <v>0</v>
          </cell>
        </row>
        <row r="28">
          <cell r="Z28">
            <v>-3</v>
          </cell>
        </row>
        <row r="30">
          <cell r="Z30">
            <v>1789</v>
          </cell>
        </row>
        <row r="32">
          <cell r="Z32">
            <v>13247</v>
          </cell>
        </row>
        <row r="34">
          <cell r="Z34">
            <v>-3821</v>
          </cell>
        </row>
        <row r="36">
          <cell r="Z36">
            <v>9426</v>
          </cell>
        </row>
        <row r="38">
          <cell r="Z38">
            <v>0</v>
          </cell>
        </row>
        <row r="41">
          <cell r="Z41">
            <v>9426</v>
          </cell>
        </row>
      </sheetData>
      <sheetData sheetId="4">
        <row r="17">
          <cell r="AE17">
            <v>64489</v>
          </cell>
        </row>
        <row r="19">
          <cell r="AE19">
            <v>-41309</v>
          </cell>
        </row>
        <row r="21">
          <cell r="AE21">
            <v>565</v>
          </cell>
        </row>
        <row r="22">
          <cell r="AE22">
            <v>415</v>
          </cell>
        </row>
        <row r="26">
          <cell r="AE26">
            <v>23745</v>
          </cell>
        </row>
        <row r="28">
          <cell r="AE28">
            <v>-3</v>
          </cell>
        </row>
        <row r="30">
          <cell r="AE30">
            <v>3520</v>
          </cell>
        </row>
        <row r="32">
          <cell r="AE32">
            <v>27262</v>
          </cell>
        </row>
        <row r="34">
          <cell r="AE34">
            <v>-7852</v>
          </cell>
        </row>
        <row r="36">
          <cell r="AE36">
            <v>19410</v>
          </cell>
        </row>
        <row r="38">
          <cell r="AE38">
            <v>0</v>
          </cell>
        </row>
        <row r="41">
          <cell r="AE41">
            <v>19410</v>
          </cell>
        </row>
      </sheetData>
      <sheetData sheetId="5">
        <row r="17">
          <cell r="N17">
            <v>35033</v>
          </cell>
        </row>
        <row r="19">
          <cell r="N19">
            <v>-24236</v>
          </cell>
        </row>
        <row r="21">
          <cell r="N21">
            <v>1065</v>
          </cell>
        </row>
        <row r="22">
          <cell r="N22">
            <v>1014</v>
          </cell>
        </row>
        <row r="23">
          <cell r="N23">
            <v>0</v>
          </cell>
        </row>
        <row r="24">
          <cell r="N24">
            <v>51</v>
          </cell>
        </row>
        <row r="28">
          <cell r="N28">
            <v>-47</v>
          </cell>
        </row>
        <row r="30">
          <cell r="N30">
            <v>1258</v>
          </cell>
        </row>
        <row r="32">
          <cell r="N32">
            <v>13073</v>
          </cell>
        </row>
        <row r="34">
          <cell r="N34">
            <v>-3204</v>
          </cell>
        </row>
        <row r="36">
          <cell r="N36">
            <v>9869</v>
          </cell>
        </row>
        <row r="38">
          <cell r="N38">
            <v>0</v>
          </cell>
        </row>
        <row r="41">
          <cell r="N41">
            <v>9869</v>
          </cell>
        </row>
      </sheetData>
      <sheetData sheetId="6">
        <row r="17">
          <cell r="N17">
            <v>66469</v>
          </cell>
        </row>
        <row r="19">
          <cell r="N19">
            <v>-45458</v>
          </cell>
        </row>
        <row r="21">
          <cell r="N21">
            <v>1563</v>
          </cell>
        </row>
        <row r="22">
          <cell r="N22">
            <v>1409</v>
          </cell>
        </row>
        <row r="26">
          <cell r="N26">
            <v>22574</v>
          </cell>
        </row>
        <row r="28">
          <cell r="N28">
            <v>-93</v>
          </cell>
        </row>
        <row r="30">
          <cell r="N30">
            <v>3029</v>
          </cell>
        </row>
        <row r="32">
          <cell r="N32">
            <v>25510</v>
          </cell>
        </row>
        <row r="34">
          <cell r="N34">
            <v>-7084</v>
          </cell>
        </row>
        <row r="36">
          <cell r="N36">
            <v>18426</v>
          </cell>
        </row>
        <row r="38">
          <cell r="N38">
            <v>0</v>
          </cell>
        </row>
        <row r="41">
          <cell r="N41">
            <v>18426</v>
          </cell>
        </row>
      </sheetData>
      <sheetData sheetId="7">
        <row r="15">
          <cell r="AO15">
            <v>13098</v>
          </cell>
        </row>
        <row r="17">
          <cell r="AO17">
            <v>48290</v>
          </cell>
        </row>
        <row r="22">
          <cell r="AO22">
            <v>907</v>
          </cell>
        </row>
        <row r="27">
          <cell r="AO27">
            <v>1072</v>
          </cell>
        </row>
        <row r="28">
          <cell r="AO28">
            <v>132575</v>
          </cell>
        </row>
        <row r="29">
          <cell r="AO29">
            <v>25431</v>
          </cell>
        </row>
        <row r="30">
          <cell r="AO30">
            <v>7551</v>
          </cell>
        </row>
        <row r="31">
          <cell r="AO31">
            <v>6249</v>
          </cell>
        </row>
        <row r="36">
          <cell r="AO36">
            <v>27614</v>
          </cell>
        </row>
        <row r="37">
          <cell r="AO37">
            <v>1252</v>
          </cell>
        </row>
        <row r="38">
          <cell r="AO38">
            <v>13</v>
          </cell>
        </row>
        <row r="39">
          <cell r="AO39">
            <v>3249</v>
          </cell>
        </row>
        <row r="49">
          <cell r="AO49">
            <v>117400.1</v>
          </cell>
        </row>
        <row r="51">
          <cell r="AO51">
            <v>16296</v>
          </cell>
        </row>
        <row r="52">
          <cell r="AO52">
            <v>-71494</v>
          </cell>
        </row>
        <row r="53">
          <cell r="AO53">
            <v>0</v>
          </cell>
        </row>
        <row r="54">
          <cell r="AO54">
            <v>0</v>
          </cell>
        </row>
        <row r="55">
          <cell r="AO55">
            <v>120457</v>
          </cell>
        </row>
        <row r="56">
          <cell r="AO56">
            <v>19410</v>
          </cell>
        </row>
        <row r="60">
          <cell r="AO60">
            <v>0</v>
          </cell>
        </row>
        <row r="61">
          <cell r="AO61">
            <v>0</v>
          </cell>
        </row>
        <row r="62">
          <cell r="AO62">
            <v>976</v>
          </cell>
        </row>
      </sheetData>
      <sheetData sheetId="9">
        <row r="15">
          <cell r="N15">
            <v>12332</v>
          </cell>
        </row>
        <row r="17">
          <cell r="N17">
            <v>43467</v>
          </cell>
        </row>
        <row r="22">
          <cell r="N22">
            <v>633</v>
          </cell>
        </row>
        <row r="27">
          <cell r="N27">
            <v>981</v>
          </cell>
        </row>
        <row r="28">
          <cell r="N28">
            <v>102488</v>
          </cell>
        </row>
        <row r="29">
          <cell r="N29">
            <v>39331</v>
          </cell>
        </row>
        <row r="30">
          <cell r="N30">
            <v>1669</v>
          </cell>
        </row>
        <row r="31">
          <cell r="N31">
            <v>7748</v>
          </cell>
        </row>
        <row r="35">
          <cell r="N35">
            <v>15721</v>
          </cell>
        </row>
        <row r="36">
          <cell r="N36">
            <v>7337</v>
          </cell>
        </row>
        <row r="37">
          <cell r="N37">
            <v>112</v>
          </cell>
        </row>
        <row r="38">
          <cell r="N38">
            <v>2118</v>
          </cell>
        </row>
        <row r="47">
          <cell r="N47">
            <v>117400</v>
          </cell>
        </row>
        <row r="49">
          <cell r="N49">
            <v>16296</v>
          </cell>
        </row>
        <row r="50">
          <cell r="N50">
            <v>-71494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120457</v>
          </cell>
        </row>
        <row r="60">
          <cell r="N60">
            <v>702</v>
          </cell>
        </row>
      </sheetData>
      <sheetData sheetId="11">
        <row r="18">
          <cell r="I18">
            <v>91</v>
          </cell>
        </row>
        <row r="19">
          <cell r="I19">
            <v>28588</v>
          </cell>
        </row>
        <row r="24">
          <cell r="I24">
            <v>5808</v>
          </cell>
        </row>
        <row r="25">
          <cell r="I25">
            <v>-99</v>
          </cell>
        </row>
        <row r="64">
          <cell r="H64">
            <v>1329</v>
          </cell>
        </row>
        <row r="80">
          <cell r="I80">
            <v>-1462</v>
          </cell>
        </row>
        <row r="81">
          <cell r="G81">
            <v>24489</v>
          </cell>
          <cell r="H81">
            <v>33969</v>
          </cell>
        </row>
      </sheetData>
      <sheetData sheetId="12">
        <row r="10">
          <cell r="AA10">
            <v>19410</v>
          </cell>
          <cell r="AF10">
            <v>26812</v>
          </cell>
        </row>
        <row r="15">
          <cell r="AF15">
            <v>1943</v>
          </cell>
        </row>
        <row r="16">
          <cell r="AF16">
            <v>347</v>
          </cell>
        </row>
        <row r="18">
          <cell r="AF18">
            <v>-345</v>
          </cell>
        </row>
        <row r="19">
          <cell r="AF19">
            <v>0</v>
          </cell>
        </row>
        <row r="20">
          <cell r="AF20">
            <v>99</v>
          </cell>
        </row>
        <row r="22">
          <cell r="AF22">
            <v>-85</v>
          </cell>
        </row>
        <row r="23">
          <cell r="AF23">
            <v>-83</v>
          </cell>
        </row>
        <row r="24">
          <cell r="AF24">
            <v>0</v>
          </cell>
        </row>
        <row r="25">
          <cell r="AF25">
            <v>-1352</v>
          </cell>
        </row>
        <row r="26">
          <cell r="AF26">
            <v>-4285</v>
          </cell>
        </row>
        <row r="27">
          <cell r="AF27">
            <v>9655</v>
          </cell>
        </row>
        <row r="31">
          <cell r="AF31">
            <v>-138</v>
          </cell>
        </row>
        <row r="32">
          <cell r="AF32">
            <v>-22669</v>
          </cell>
        </row>
        <row r="33">
          <cell r="AF33">
            <v>-2515</v>
          </cell>
        </row>
        <row r="40">
          <cell r="AA40">
            <v>-5686</v>
          </cell>
          <cell r="AF40">
            <v>-10068</v>
          </cell>
        </row>
        <row r="42">
          <cell r="AF42">
            <v>-347</v>
          </cell>
        </row>
        <row r="47">
          <cell r="AF47">
            <v>172</v>
          </cell>
        </row>
        <row r="49">
          <cell r="AF49">
            <v>-1981</v>
          </cell>
        </row>
        <row r="50">
          <cell r="AC50">
            <v>-2440</v>
          </cell>
          <cell r="AF50">
            <v>-147</v>
          </cell>
        </row>
        <row r="51">
          <cell r="AA51">
            <v>0</v>
          </cell>
          <cell r="AF51">
            <v>-5917</v>
          </cell>
        </row>
        <row r="52">
          <cell r="AA52">
            <v>0</v>
          </cell>
          <cell r="AF52">
            <v>1350</v>
          </cell>
        </row>
        <row r="53">
          <cell r="AF53">
            <v>1352</v>
          </cell>
        </row>
        <row r="59">
          <cell r="AF59">
            <v>-296</v>
          </cell>
        </row>
        <row r="61">
          <cell r="AF61">
            <v>-1793</v>
          </cell>
        </row>
        <row r="62">
          <cell r="AF62">
            <v>-1652</v>
          </cell>
        </row>
        <row r="63">
          <cell r="AF63">
            <v>-389</v>
          </cell>
        </row>
        <row r="68">
          <cell r="AF68">
            <v>42248</v>
          </cell>
        </row>
      </sheetData>
      <sheetData sheetId="13">
        <row r="27">
          <cell r="H27">
            <v>17</v>
          </cell>
        </row>
        <row r="85">
          <cell r="J85">
            <v>2.502</v>
          </cell>
        </row>
        <row r="91">
          <cell r="J91">
            <v>-415</v>
          </cell>
        </row>
        <row r="97">
          <cell r="K97">
            <v>4878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11"/>
  <sheetViews>
    <sheetView zoomScale="75" zoomScaleNormal="75" workbookViewId="0" topLeftCell="A15">
      <selection activeCell="F40" sqref="F40"/>
    </sheetView>
  </sheetViews>
  <sheetFormatPr defaultColWidth="9.140625" defaultRowHeight="12.75"/>
  <cols>
    <col min="1" max="2" width="2.7109375" style="3" customWidth="1"/>
    <col min="3" max="3" width="3.8515625" style="2" customWidth="1"/>
    <col min="4" max="4" width="4.00390625" style="2" customWidth="1"/>
    <col min="5" max="5" width="34.00390625" style="2" customWidth="1"/>
    <col min="6" max="6" width="15.140625" style="3" customWidth="1"/>
    <col min="7" max="7" width="16.00390625" style="3" customWidth="1"/>
    <col min="8" max="8" width="3.140625" style="2" customWidth="1"/>
    <col min="9" max="9" width="14.7109375" style="2" customWidth="1"/>
    <col min="10" max="10" width="18.57421875" style="2" customWidth="1"/>
    <col min="11" max="11" width="9.140625" style="2" customWidth="1"/>
    <col min="12" max="12" width="20.7109375" style="2" customWidth="1"/>
    <col min="13" max="13" width="9.28125" style="2" customWidth="1"/>
    <col min="14" max="14" width="9.28125" style="35" customWidth="1"/>
    <col min="15" max="15" width="10.421875" style="2" customWidth="1"/>
    <col min="16" max="16" width="10.57421875" style="2" customWidth="1"/>
    <col min="17" max="17" width="11.421875" style="2" customWidth="1"/>
    <col min="18" max="18" width="9.28125" style="2" customWidth="1"/>
    <col min="19" max="19" width="8.421875" style="2" bestFit="1" customWidth="1"/>
    <col min="20" max="16384" width="9.140625" style="2" customWidth="1"/>
  </cols>
  <sheetData>
    <row r="1" spans="1:20" ht="12.75">
      <c r="A1" s="1" t="s">
        <v>0</v>
      </c>
      <c r="B1" s="1"/>
      <c r="L1"/>
      <c r="M1"/>
      <c r="N1"/>
      <c r="O1"/>
      <c r="P1"/>
      <c r="Q1"/>
      <c r="R1"/>
      <c r="S1"/>
      <c r="T1"/>
    </row>
    <row r="2" spans="1:20" ht="12.75">
      <c r="A2" s="4"/>
      <c r="B2" s="4"/>
      <c r="L2"/>
      <c r="M2"/>
      <c r="N2"/>
      <c r="O2"/>
      <c r="P2"/>
      <c r="Q2"/>
      <c r="R2"/>
      <c r="S2"/>
      <c r="T2"/>
    </row>
    <row r="3" spans="1:20" ht="12.75" customHeight="1">
      <c r="A3" s="4"/>
      <c r="B3" s="4"/>
      <c r="L3"/>
      <c r="M3"/>
      <c r="N3"/>
      <c r="O3"/>
      <c r="P3"/>
      <c r="Q3"/>
      <c r="R3"/>
      <c r="S3"/>
      <c r="T3"/>
    </row>
    <row r="4" spans="1:20" ht="12.75">
      <c r="A4" s="1" t="s">
        <v>155</v>
      </c>
      <c r="B4" s="1"/>
      <c r="L4"/>
      <c r="M4"/>
      <c r="N4"/>
      <c r="O4"/>
      <c r="P4"/>
      <c r="Q4"/>
      <c r="R4"/>
      <c r="S4"/>
      <c r="T4"/>
    </row>
    <row r="5" spans="1:20" ht="12.75">
      <c r="A5" s="1" t="s">
        <v>82</v>
      </c>
      <c r="B5" s="1"/>
      <c r="L5"/>
      <c r="M5"/>
      <c r="N5"/>
      <c r="O5"/>
      <c r="P5"/>
      <c r="Q5"/>
      <c r="R5"/>
      <c r="S5"/>
      <c r="T5"/>
    </row>
    <row r="6" spans="1:20" ht="12.75">
      <c r="A6" s="1"/>
      <c r="B6" s="1"/>
      <c r="L6"/>
      <c r="M6"/>
      <c r="N6"/>
      <c r="O6"/>
      <c r="P6"/>
      <c r="Q6"/>
      <c r="R6"/>
      <c r="S6"/>
      <c r="T6"/>
    </row>
    <row r="7" spans="1:20" ht="12.75">
      <c r="A7" s="1"/>
      <c r="B7" s="1"/>
      <c r="L7"/>
      <c r="M7"/>
      <c r="N7"/>
      <c r="O7"/>
      <c r="P7"/>
      <c r="Q7"/>
      <c r="R7"/>
      <c r="S7"/>
      <c r="T7"/>
    </row>
    <row r="8" spans="1:20" ht="12.75">
      <c r="A8" s="4"/>
      <c r="B8" s="4"/>
      <c r="F8" s="173" t="s">
        <v>1</v>
      </c>
      <c r="G8" s="174"/>
      <c r="I8" s="175" t="s">
        <v>2</v>
      </c>
      <c r="J8" s="175"/>
      <c r="L8"/>
      <c r="M8"/>
      <c r="N8"/>
      <c r="O8"/>
      <c r="P8"/>
      <c r="Q8"/>
      <c r="R8"/>
      <c r="S8"/>
      <c r="T8"/>
    </row>
    <row r="9" spans="1:20" ht="12.75">
      <c r="A9" s="4"/>
      <c r="B9" s="4"/>
      <c r="F9" s="173" t="s">
        <v>3</v>
      </c>
      <c r="G9" s="173"/>
      <c r="I9" s="175" t="str">
        <f>+F9</f>
        <v>30 JUNE 2003</v>
      </c>
      <c r="J9" s="175"/>
      <c r="L9"/>
      <c r="M9"/>
      <c r="N9"/>
      <c r="O9"/>
      <c r="P9"/>
      <c r="Q9"/>
      <c r="R9"/>
      <c r="S9"/>
      <c r="T9"/>
    </row>
    <row r="10" spans="6:20" ht="12.75">
      <c r="F10" s="6" t="s">
        <v>4</v>
      </c>
      <c r="G10" s="6" t="s">
        <v>5</v>
      </c>
      <c r="H10" s="7"/>
      <c r="I10" s="6" t="s">
        <v>4</v>
      </c>
      <c r="J10" s="6" t="s">
        <v>5</v>
      </c>
      <c r="L10"/>
      <c r="M10"/>
      <c r="N10"/>
      <c r="O10"/>
      <c r="P10"/>
      <c r="Q10"/>
      <c r="R10"/>
      <c r="S10"/>
      <c r="T10"/>
    </row>
    <row r="11" spans="6:20" ht="12.75">
      <c r="F11" s="8" t="s">
        <v>6</v>
      </c>
      <c r="G11" s="8" t="s">
        <v>6</v>
      </c>
      <c r="I11" s="8" t="s">
        <v>6</v>
      </c>
      <c r="J11" s="8" t="s">
        <v>6</v>
      </c>
      <c r="L11"/>
      <c r="M11"/>
      <c r="N11"/>
      <c r="O11"/>
      <c r="P11"/>
      <c r="Q11"/>
      <c r="R11"/>
      <c r="S11"/>
      <c r="T11"/>
    </row>
    <row r="12" spans="9:20" ht="12.75">
      <c r="I12" s="9"/>
      <c r="J12" s="9"/>
      <c r="L12"/>
      <c r="M12"/>
      <c r="N12"/>
      <c r="O12"/>
      <c r="P12"/>
      <c r="Q12"/>
      <c r="R12"/>
      <c r="S12"/>
      <c r="T12"/>
    </row>
    <row r="13" spans="3:20" ht="12.75">
      <c r="C13" s="2" t="s">
        <v>7</v>
      </c>
      <c r="F13" s="10">
        <f>+'[1]cur quarter'!Z17</f>
        <v>34640</v>
      </c>
      <c r="G13" s="10">
        <f>+'[1]pre quarter'!N17</f>
        <v>35033</v>
      </c>
      <c r="H13" s="10"/>
      <c r="I13" s="11">
        <f>+'[1]cum quarter current yr'!AE17</f>
        <v>64489</v>
      </c>
      <c r="J13" s="11">
        <f>+'[1]cum. preceding yr'!N17</f>
        <v>66469</v>
      </c>
      <c r="K13" s="12"/>
      <c r="L13"/>
      <c r="M13"/>
      <c r="N13"/>
      <c r="O13"/>
      <c r="P13"/>
      <c r="Q13"/>
      <c r="R13"/>
      <c r="S13"/>
      <c r="T13"/>
    </row>
    <row r="14" spans="6:20" ht="12.75">
      <c r="F14" s="10"/>
      <c r="G14" s="10"/>
      <c r="H14" s="10"/>
      <c r="I14" s="11"/>
      <c r="J14" s="11"/>
      <c r="K14" s="12"/>
      <c r="L14"/>
      <c r="M14"/>
      <c r="N14"/>
      <c r="O14"/>
      <c r="P14"/>
      <c r="Q14"/>
      <c r="R14"/>
      <c r="S14"/>
      <c r="T14"/>
    </row>
    <row r="15" spans="3:20" ht="12.75">
      <c r="C15" s="2" t="s">
        <v>8</v>
      </c>
      <c r="F15" s="10">
        <f>+'[1]cur quarter'!Z19</f>
        <v>-23439</v>
      </c>
      <c r="G15" s="10">
        <f>+'[1]pre quarter'!N19</f>
        <v>-24236</v>
      </c>
      <c r="H15" s="11"/>
      <c r="I15" s="11">
        <f>+'[1]cum quarter current yr'!AE19</f>
        <v>-41309</v>
      </c>
      <c r="J15" s="11">
        <f>+'[1]cum. preceding yr'!N19</f>
        <v>-45458</v>
      </c>
      <c r="K15" s="13"/>
      <c r="L15"/>
      <c r="M15"/>
      <c r="N15"/>
      <c r="O15"/>
      <c r="P15"/>
      <c r="Q15"/>
      <c r="R15"/>
      <c r="S15"/>
      <c r="T15"/>
    </row>
    <row r="16" spans="6:20" ht="12.75">
      <c r="F16" s="10"/>
      <c r="G16" s="10"/>
      <c r="H16" s="12"/>
      <c r="I16" s="11"/>
      <c r="J16" s="11"/>
      <c r="K16" s="12"/>
      <c r="L16"/>
      <c r="M16"/>
      <c r="N16"/>
      <c r="O16"/>
      <c r="P16"/>
      <c r="Q16"/>
      <c r="R16"/>
      <c r="S16"/>
      <c r="T16"/>
    </row>
    <row r="17" spans="3:20" ht="12.75">
      <c r="C17" s="2" t="s">
        <v>9</v>
      </c>
      <c r="F17" s="14">
        <f>+'[1]cur quarter'!Z21-F21</f>
        <v>260</v>
      </c>
      <c r="G17" s="14">
        <f>+'[1]pre quarter'!N21</f>
        <v>1065</v>
      </c>
      <c r="H17" s="13"/>
      <c r="I17" s="14">
        <f>+'[1]cum quarter current yr'!AE21</f>
        <v>565</v>
      </c>
      <c r="J17" s="14">
        <f>+'[1]cum. preceding yr'!N21</f>
        <v>1563</v>
      </c>
      <c r="K17" s="12"/>
      <c r="L17"/>
      <c r="M17"/>
      <c r="N17"/>
      <c r="O17"/>
      <c r="P17"/>
      <c r="Q17"/>
      <c r="R17"/>
      <c r="S17"/>
      <c r="T17"/>
    </row>
    <row r="18" spans="3:20" ht="12.75" hidden="1">
      <c r="C18" s="15" t="s">
        <v>10</v>
      </c>
      <c r="F18" s="16">
        <f>+'[1]cur quarter'!Z22</f>
        <v>185</v>
      </c>
      <c r="G18" s="17">
        <f>+'[1]pre quarter'!N22</f>
        <v>1014</v>
      </c>
      <c r="H18" s="12"/>
      <c r="I18" s="18"/>
      <c r="J18" s="18"/>
      <c r="K18" s="12"/>
      <c r="L18"/>
      <c r="M18"/>
      <c r="N18"/>
      <c r="O18"/>
      <c r="P18"/>
      <c r="Q18"/>
      <c r="R18"/>
      <c r="S18"/>
      <c r="T18"/>
    </row>
    <row r="19" spans="3:20" ht="12.75" hidden="1">
      <c r="C19" s="15" t="s">
        <v>11</v>
      </c>
      <c r="F19" s="16">
        <f>+'[1]cur quarter'!Z23</f>
        <v>75</v>
      </c>
      <c r="G19" s="17">
        <f>+'[1]pre quarter'!N23</f>
        <v>0</v>
      </c>
      <c r="H19" s="12"/>
      <c r="I19" s="18"/>
      <c r="J19" s="18"/>
      <c r="K19" s="12"/>
      <c r="L19"/>
      <c r="M19"/>
      <c r="N19"/>
      <c r="O19"/>
      <c r="P19"/>
      <c r="Q19"/>
      <c r="R19"/>
      <c r="S19"/>
      <c r="T19"/>
    </row>
    <row r="20" spans="3:20" ht="12.75" hidden="1">
      <c r="C20" s="15" t="s">
        <v>12</v>
      </c>
      <c r="F20" s="19">
        <f>+'[1]cur quarter'!Z24-F21</f>
        <v>0</v>
      </c>
      <c r="G20" s="20">
        <f>+'[1]pre quarter'!N24</f>
        <v>51</v>
      </c>
      <c r="H20" s="12"/>
      <c r="I20" s="18"/>
      <c r="J20" s="18"/>
      <c r="K20" s="12"/>
      <c r="L20"/>
      <c r="M20"/>
      <c r="N20"/>
      <c r="O20"/>
      <c r="P20"/>
      <c r="Q20"/>
      <c r="R20"/>
      <c r="S20"/>
      <c r="T20"/>
    </row>
    <row r="21" spans="3:20" ht="12.75">
      <c r="C21" s="21"/>
      <c r="F21" s="22"/>
      <c r="G21" s="22"/>
      <c r="H21" s="23"/>
      <c r="I21" s="11"/>
      <c r="J21" s="24"/>
      <c r="K21" s="12"/>
      <c r="L21"/>
      <c r="M21"/>
      <c r="N21"/>
      <c r="O21"/>
      <c r="P21"/>
      <c r="Q21"/>
      <c r="R21"/>
      <c r="S21"/>
      <c r="T21"/>
    </row>
    <row r="22" spans="3:20" ht="12.75">
      <c r="C22" s="2" t="s">
        <v>13</v>
      </c>
      <c r="F22" s="10">
        <f>SUM(F13:F17)+F21</f>
        <v>11461</v>
      </c>
      <c r="G22" s="10">
        <f>SUM(G13:G17)</f>
        <v>11862</v>
      </c>
      <c r="H22" s="25"/>
      <c r="I22" s="11">
        <f>SUM(I13:I17)</f>
        <v>23745</v>
      </c>
      <c r="J22" s="11">
        <f>SUM(J13:J17)</f>
        <v>22574</v>
      </c>
      <c r="K22" s="26"/>
      <c r="L22"/>
      <c r="M22"/>
      <c r="N22"/>
      <c r="O22"/>
      <c r="P22"/>
      <c r="Q22"/>
      <c r="R22"/>
      <c r="S22"/>
      <c r="T22"/>
    </row>
    <row r="23" spans="6:20" ht="12.75">
      <c r="F23" s="10"/>
      <c r="G23" s="10"/>
      <c r="H23" s="10"/>
      <c r="I23" s="11"/>
      <c r="J23" s="11"/>
      <c r="K23" s="12"/>
      <c r="L23"/>
      <c r="M23"/>
      <c r="N23"/>
      <c r="O23"/>
      <c r="P23"/>
      <c r="Q23"/>
      <c r="R23"/>
      <c r="S23"/>
      <c r="T23"/>
    </row>
    <row r="24" spans="3:20" ht="12.75">
      <c r="C24" s="2" t="s">
        <v>14</v>
      </c>
      <c r="F24" s="10">
        <f>+'[1]cur quarter'!Z28</f>
        <v>-3</v>
      </c>
      <c r="G24" s="10">
        <f>+'[1]pre quarter'!N28</f>
        <v>-47</v>
      </c>
      <c r="H24" s="25"/>
      <c r="I24" s="11">
        <f>+'[1]cum quarter current yr'!AE28</f>
        <v>-3</v>
      </c>
      <c r="J24" s="11">
        <f>+'[1]cum. preceding yr'!N28</f>
        <v>-93</v>
      </c>
      <c r="K24" s="26"/>
      <c r="L24"/>
      <c r="M24"/>
      <c r="N24"/>
      <c r="O24"/>
      <c r="P24"/>
      <c r="Q24"/>
      <c r="R24"/>
      <c r="S24"/>
      <c r="T24"/>
    </row>
    <row r="25" spans="6:20" ht="12.75">
      <c r="F25" s="10"/>
      <c r="G25" s="10"/>
      <c r="H25" s="25"/>
      <c r="I25" s="11"/>
      <c r="J25" s="11"/>
      <c r="K25" s="26"/>
      <c r="L25"/>
      <c r="M25"/>
      <c r="N25"/>
      <c r="O25"/>
      <c r="P25"/>
      <c r="Q25"/>
      <c r="R25"/>
      <c r="S25"/>
      <c r="T25"/>
    </row>
    <row r="26" spans="3:20" ht="12.75">
      <c r="C26" s="2" t="s">
        <v>15</v>
      </c>
      <c r="F26" s="14">
        <f>+'[1]cur quarter'!Z30</f>
        <v>1789</v>
      </c>
      <c r="G26" s="14">
        <f>+'[1]pre quarter'!N30</f>
        <v>1258</v>
      </c>
      <c r="H26" s="23"/>
      <c r="I26" s="14">
        <f>+'[1]cum quarter current yr'!AE30</f>
        <v>3520</v>
      </c>
      <c r="J26" s="14">
        <f>+'[1]cum. preceding yr'!N30</f>
        <v>3029</v>
      </c>
      <c r="K26" s="27"/>
      <c r="L26"/>
      <c r="M26"/>
      <c r="N26"/>
      <c r="O26"/>
      <c r="P26"/>
      <c r="Q26"/>
      <c r="R26"/>
      <c r="S26"/>
      <c r="T26"/>
    </row>
    <row r="27" spans="6:20" ht="12.75">
      <c r="F27" s="11"/>
      <c r="G27" s="11"/>
      <c r="H27" s="23"/>
      <c r="I27" s="11"/>
      <c r="J27" s="11"/>
      <c r="K27" s="27"/>
      <c r="L27"/>
      <c r="M27"/>
      <c r="N27"/>
      <c r="O27"/>
      <c r="P27"/>
      <c r="Q27"/>
      <c r="R27"/>
      <c r="S27"/>
      <c r="T27"/>
    </row>
    <row r="28" spans="3:56" ht="12.75">
      <c r="C28" s="2" t="s">
        <v>16</v>
      </c>
      <c r="F28" s="10">
        <f>SUM(F22:F26)</f>
        <v>13247</v>
      </c>
      <c r="G28" s="10">
        <f>SUM(G22:G26)</f>
        <v>13073</v>
      </c>
      <c r="H28" s="28"/>
      <c r="I28" s="11">
        <f>SUM(I22:I26)</f>
        <v>27262</v>
      </c>
      <c r="J28" s="11">
        <f>SUM(J22:J26)</f>
        <v>25510</v>
      </c>
      <c r="K28" s="28"/>
      <c r="L28"/>
      <c r="M28"/>
      <c r="N28"/>
      <c r="O28"/>
      <c r="P28"/>
      <c r="Q28"/>
      <c r="R28"/>
      <c r="S28"/>
      <c r="T28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6:20" ht="12.75">
      <c r="F29" s="10"/>
      <c r="G29" s="10"/>
      <c r="H29" s="12"/>
      <c r="I29" s="11"/>
      <c r="J29" s="11"/>
      <c r="K29" s="12"/>
      <c r="L29"/>
      <c r="M29"/>
      <c r="N29"/>
      <c r="O29"/>
      <c r="P29"/>
      <c r="Q29"/>
      <c r="R29"/>
      <c r="S29"/>
      <c r="T29"/>
    </row>
    <row r="30" spans="3:20" ht="12.75">
      <c r="C30" s="2" t="s">
        <v>17</v>
      </c>
      <c r="F30" s="14">
        <f>+'[1]cur quarter'!Z34</f>
        <v>-3821</v>
      </c>
      <c r="G30" s="14">
        <f>+'[1]pre quarter'!N34</f>
        <v>-3204</v>
      </c>
      <c r="H30" s="12"/>
      <c r="I30" s="14">
        <f>+'[1]cum quarter current yr'!AE34</f>
        <v>-7852</v>
      </c>
      <c r="J30" s="14">
        <f>+'[1]cum. preceding yr'!N34</f>
        <v>-7084</v>
      </c>
      <c r="K30" s="12"/>
      <c r="L30"/>
      <c r="M30"/>
      <c r="N30"/>
      <c r="O30"/>
      <c r="P30"/>
      <c r="Q30"/>
      <c r="R30"/>
      <c r="S30"/>
      <c r="T30"/>
    </row>
    <row r="31" spans="6:20" ht="12.75">
      <c r="F31" s="10"/>
      <c r="G31" s="10"/>
      <c r="H31" s="12"/>
      <c r="I31" s="11"/>
      <c r="J31" s="11"/>
      <c r="K31" s="12"/>
      <c r="L31"/>
      <c r="M31"/>
      <c r="N31"/>
      <c r="O31"/>
      <c r="P31"/>
      <c r="Q31"/>
      <c r="R31"/>
      <c r="S31"/>
      <c r="T31"/>
    </row>
    <row r="32" spans="3:20" ht="12.75">
      <c r="C32" s="2" t="s">
        <v>18</v>
      </c>
      <c r="F32" s="10">
        <f>SUM(F28:F30)</f>
        <v>9426</v>
      </c>
      <c r="G32" s="10">
        <f>SUM(G28:G30)</f>
        <v>9869</v>
      </c>
      <c r="H32" s="25"/>
      <c r="I32" s="11">
        <f>SUM(I28:I30)</f>
        <v>19410</v>
      </c>
      <c r="J32" s="11">
        <f>SUM(J28:J30)</f>
        <v>18426</v>
      </c>
      <c r="K32" s="26"/>
      <c r="L32"/>
      <c r="M32"/>
      <c r="N32"/>
      <c r="O32"/>
      <c r="P32"/>
      <c r="Q32"/>
      <c r="R32"/>
      <c r="S32"/>
      <c r="T32"/>
    </row>
    <row r="33" spans="6:20" ht="12.75">
      <c r="F33" s="10"/>
      <c r="G33" s="10"/>
      <c r="H33" s="10"/>
      <c r="I33" s="11"/>
      <c r="J33" s="11"/>
      <c r="K33" s="12"/>
      <c r="L33"/>
      <c r="M33"/>
      <c r="N33"/>
      <c r="O33"/>
      <c r="P33"/>
      <c r="Q33"/>
      <c r="R33"/>
      <c r="S33"/>
      <c r="T33"/>
    </row>
    <row r="34" spans="3:20" ht="12.75">
      <c r="C34" s="2" t="s">
        <v>19</v>
      </c>
      <c r="F34" s="30">
        <f>+'[1]cur quarter'!Z38</f>
        <v>0</v>
      </c>
      <c r="G34" s="30">
        <f>+'[1]pre quarter'!N38</f>
        <v>0</v>
      </c>
      <c r="H34" s="10"/>
      <c r="I34" s="24">
        <f>+'[1]cum quarter current yr'!AE38</f>
        <v>0</v>
      </c>
      <c r="J34" s="24">
        <f>+'[1]cum. preceding yr'!N38</f>
        <v>0</v>
      </c>
      <c r="K34" s="12"/>
      <c r="L34"/>
      <c r="M34"/>
      <c r="N34"/>
      <c r="O34"/>
      <c r="P34"/>
      <c r="Q34"/>
      <c r="R34"/>
      <c r="S34"/>
      <c r="T34"/>
    </row>
    <row r="35" spans="6:20" ht="12.75">
      <c r="F35" s="31"/>
      <c r="G35" s="31"/>
      <c r="H35" s="23"/>
      <c r="I35" s="31"/>
      <c r="J35" s="31"/>
      <c r="K35" s="27"/>
      <c r="L35"/>
      <c r="M35"/>
      <c r="N35"/>
      <c r="O35"/>
      <c r="P35"/>
      <c r="Q35"/>
      <c r="R35"/>
      <c r="S35"/>
      <c r="T35"/>
    </row>
    <row r="36" spans="3:20" ht="13.5" thickBot="1">
      <c r="C36" s="2" t="s">
        <v>20</v>
      </c>
      <c r="F36" s="32">
        <f>SUM(F32:F34)</f>
        <v>9426</v>
      </c>
      <c r="G36" s="32">
        <f>SUM(G32:G34)</f>
        <v>9869</v>
      </c>
      <c r="H36" s="12"/>
      <c r="I36" s="32">
        <f>SUM(I32:I34)</f>
        <v>19410</v>
      </c>
      <c r="J36" s="32">
        <f>SUM(J32:J34)</f>
        <v>18426</v>
      </c>
      <c r="K36" s="12"/>
      <c r="L36"/>
      <c r="M36"/>
      <c r="N36"/>
      <c r="O36"/>
      <c r="P36"/>
      <c r="Q36"/>
      <c r="R36"/>
      <c r="S36"/>
      <c r="T36"/>
    </row>
    <row r="37" spans="6:20" ht="13.5" thickTop="1">
      <c r="F37" s="10"/>
      <c r="G37" s="10"/>
      <c r="H37" s="25"/>
      <c r="I37" s="11"/>
      <c r="J37" s="11"/>
      <c r="K37" s="26"/>
      <c r="L37"/>
      <c r="M37"/>
      <c r="N37"/>
      <c r="O37"/>
      <c r="P37"/>
      <c r="Q37"/>
      <c r="R37"/>
      <c r="S37"/>
      <c r="T37"/>
    </row>
    <row r="38" spans="3:20" ht="12.75">
      <c r="C38" s="2" t="s">
        <v>21</v>
      </c>
      <c r="D38" s="15" t="s">
        <v>22</v>
      </c>
      <c r="F38" s="33">
        <f>F36*100/F39</f>
        <v>8.028960817717206</v>
      </c>
      <c r="G38" s="33">
        <f>G36*100/G39</f>
        <v>8.406303236797275</v>
      </c>
      <c r="H38" s="33"/>
      <c r="I38" s="33">
        <f>+I36*100/G39</f>
        <v>16.533219761499147</v>
      </c>
      <c r="J38" s="33">
        <f>+J36*100/G39</f>
        <v>15.695059625212947</v>
      </c>
      <c r="K38" s="12"/>
      <c r="L38"/>
      <c r="M38"/>
      <c r="N38"/>
      <c r="O38"/>
      <c r="P38"/>
      <c r="Q38"/>
      <c r="R38"/>
      <c r="S38"/>
      <c r="T38"/>
    </row>
    <row r="39" spans="4:20" ht="12.75" hidden="1">
      <c r="D39" s="15"/>
      <c r="F39" s="11">
        <v>117400</v>
      </c>
      <c r="G39" s="11">
        <v>117400</v>
      </c>
      <c r="H39" s="11"/>
      <c r="I39" s="11"/>
      <c r="J39" s="11"/>
      <c r="K39" s="12"/>
      <c r="L39"/>
      <c r="M39"/>
      <c r="N39"/>
      <c r="O39"/>
      <c r="P39"/>
      <c r="Q39"/>
      <c r="R39"/>
      <c r="S39"/>
      <c r="T39"/>
    </row>
    <row r="40" spans="4:20" ht="20.25" customHeight="1">
      <c r="D40" s="15" t="s">
        <v>23</v>
      </c>
      <c r="F40" s="11" t="s">
        <v>24</v>
      </c>
      <c r="G40" s="11" t="s">
        <v>24</v>
      </c>
      <c r="H40" s="23"/>
      <c r="I40" s="11" t="s">
        <v>24</v>
      </c>
      <c r="J40" s="11" t="s">
        <v>24</v>
      </c>
      <c r="K40" s="27"/>
      <c r="L40"/>
      <c r="M40"/>
      <c r="N40"/>
      <c r="O40"/>
      <c r="P40"/>
      <c r="Q40"/>
      <c r="R40"/>
      <c r="S40"/>
      <c r="T40"/>
    </row>
    <row r="41" spans="3:20" ht="12.75">
      <c r="C41" s="29"/>
      <c r="D41" s="29"/>
      <c r="E41" s="29"/>
      <c r="F41" s="28"/>
      <c r="G41" s="28"/>
      <c r="H41" s="28"/>
      <c r="I41" s="34"/>
      <c r="J41" s="34"/>
      <c r="K41" s="28"/>
      <c r="L41"/>
      <c r="M41"/>
      <c r="N41"/>
      <c r="O41"/>
      <c r="P41"/>
      <c r="Q41"/>
      <c r="R41"/>
      <c r="S41"/>
      <c r="T41"/>
    </row>
    <row r="42" spans="3:20" ht="12.75">
      <c r="C42" s="29"/>
      <c r="D42" s="29"/>
      <c r="E42" s="29"/>
      <c r="F42" s="28"/>
      <c r="G42" s="28"/>
      <c r="H42" s="28"/>
      <c r="I42" s="28"/>
      <c r="J42" s="28"/>
      <c r="K42" s="28"/>
      <c r="L42"/>
      <c r="M42"/>
      <c r="N42"/>
      <c r="O42"/>
      <c r="P42"/>
      <c r="Q42"/>
      <c r="R42"/>
      <c r="S42"/>
      <c r="T42"/>
    </row>
    <row r="43" spans="4:20" ht="12.75">
      <c r="D43" s="29"/>
      <c r="E43" s="29"/>
      <c r="F43" s="28"/>
      <c r="G43" s="28"/>
      <c r="H43" s="28"/>
      <c r="I43" s="28"/>
      <c r="J43" s="28"/>
      <c r="K43" s="28"/>
      <c r="L43"/>
      <c r="M43"/>
      <c r="N43"/>
      <c r="O43"/>
      <c r="P43"/>
      <c r="Q43"/>
      <c r="R43"/>
      <c r="S43"/>
      <c r="T43"/>
    </row>
    <row r="44" spans="3:20" ht="12.75">
      <c r="C44" s="2" t="s">
        <v>25</v>
      </c>
      <c r="D44" s="29"/>
      <c r="E44" s="29"/>
      <c r="F44" s="28"/>
      <c r="G44" s="28"/>
      <c r="H44" s="28"/>
      <c r="I44" s="28"/>
      <c r="J44" s="28"/>
      <c r="K44" s="28"/>
      <c r="L44"/>
      <c r="M44"/>
      <c r="N44"/>
      <c r="O44"/>
      <c r="P44"/>
      <c r="Q44"/>
      <c r="R44"/>
      <c r="S44"/>
      <c r="T44"/>
    </row>
    <row r="45" spans="4:20" ht="12.75">
      <c r="D45" s="29"/>
      <c r="E45" s="29"/>
      <c r="F45" s="28"/>
      <c r="G45" s="28"/>
      <c r="H45" s="28"/>
      <c r="I45" s="28"/>
      <c r="J45" s="28"/>
      <c r="K45" s="28"/>
      <c r="L45"/>
      <c r="M45"/>
      <c r="N45"/>
      <c r="O45"/>
      <c r="P45"/>
      <c r="Q45"/>
      <c r="R45"/>
      <c r="S45"/>
      <c r="T45"/>
    </row>
    <row r="46" spans="4:20" ht="12.75">
      <c r="D46" s="29"/>
      <c r="E46" s="29"/>
      <c r="F46" s="28"/>
      <c r="G46" s="28"/>
      <c r="H46" s="28"/>
      <c r="I46" s="28"/>
      <c r="J46" s="28"/>
      <c r="K46" s="28"/>
      <c r="L46"/>
      <c r="M46"/>
      <c r="N46"/>
      <c r="O46"/>
      <c r="P46"/>
      <c r="Q46"/>
      <c r="R46"/>
      <c r="S46"/>
      <c r="T46"/>
    </row>
    <row r="47" spans="4:20" ht="12.75">
      <c r="D47" s="29"/>
      <c r="E47" s="29"/>
      <c r="F47" s="28"/>
      <c r="G47" s="28"/>
      <c r="H47" s="28"/>
      <c r="I47" s="28"/>
      <c r="J47" s="28"/>
      <c r="K47" s="28"/>
      <c r="L47"/>
      <c r="M47"/>
      <c r="N47"/>
      <c r="O47"/>
      <c r="P47"/>
      <c r="Q47"/>
      <c r="R47"/>
      <c r="S47"/>
      <c r="T47"/>
    </row>
    <row r="48" spans="4:20" ht="12.75">
      <c r="D48" s="29"/>
      <c r="E48" s="29"/>
      <c r="F48" s="28"/>
      <c r="G48" s="28"/>
      <c r="H48" s="28"/>
      <c r="I48" s="28"/>
      <c r="J48" s="28"/>
      <c r="K48" s="28"/>
      <c r="L48"/>
      <c r="M48"/>
      <c r="N48"/>
      <c r="O48"/>
      <c r="P48"/>
      <c r="Q48"/>
      <c r="R48"/>
      <c r="S48"/>
      <c r="T48"/>
    </row>
    <row r="49" spans="4:15" ht="12.75">
      <c r="D49" s="29"/>
      <c r="E49" s="29"/>
      <c r="F49" s="28"/>
      <c r="G49" s="28"/>
      <c r="H49" s="28"/>
      <c r="I49" s="28"/>
      <c r="J49" s="28"/>
      <c r="K49" s="28"/>
      <c r="L49" s="28"/>
      <c r="M49" s="12"/>
      <c r="O49" s="12"/>
    </row>
    <row r="50" spans="4:15" ht="12.75">
      <c r="D50" s="29"/>
      <c r="E50" s="29"/>
      <c r="F50" s="28"/>
      <c r="G50" s="28"/>
      <c r="H50" s="28"/>
      <c r="I50" s="28"/>
      <c r="J50" s="28"/>
      <c r="K50" s="28"/>
      <c r="L50" s="28"/>
      <c r="M50" s="12"/>
      <c r="O50" s="12"/>
    </row>
    <row r="51" spans="4:15" ht="12.75">
      <c r="D51" s="29"/>
      <c r="E51" s="29"/>
      <c r="F51" s="28"/>
      <c r="G51" s="28"/>
      <c r="H51" s="28"/>
      <c r="I51" s="28"/>
      <c r="J51" s="28"/>
      <c r="K51" s="28"/>
      <c r="L51" s="28"/>
      <c r="M51" s="12"/>
      <c r="O51" s="12"/>
    </row>
    <row r="52" spans="4:15" ht="12.75">
      <c r="D52" s="29"/>
      <c r="E52" s="29"/>
      <c r="F52" s="28"/>
      <c r="G52" s="28"/>
      <c r="H52" s="28"/>
      <c r="I52" s="28"/>
      <c r="J52" s="28"/>
      <c r="K52" s="28"/>
      <c r="L52" s="28"/>
      <c r="M52" s="12"/>
      <c r="O52" s="12"/>
    </row>
    <row r="53" spans="4:15" ht="12.75">
      <c r="D53" s="29"/>
      <c r="E53" s="29"/>
      <c r="F53" s="28"/>
      <c r="G53" s="28"/>
      <c r="H53" s="28"/>
      <c r="I53" s="28"/>
      <c r="J53" s="28"/>
      <c r="K53" s="28"/>
      <c r="L53" s="28"/>
      <c r="M53" s="12"/>
      <c r="O53" s="12"/>
    </row>
    <row r="54" spans="4:15" ht="12.75">
      <c r="D54" s="29"/>
      <c r="E54" s="29"/>
      <c r="F54" s="28"/>
      <c r="G54" s="28"/>
      <c r="H54" s="28"/>
      <c r="I54" s="28"/>
      <c r="J54" s="28"/>
      <c r="K54" s="28"/>
      <c r="L54" s="28"/>
      <c r="M54" s="12"/>
      <c r="O54" s="12"/>
    </row>
    <row r="55" spans="4:15" ht="12.75">
      <c r="D55" s="29"/>
      <c r="E55" s="29"/>
      <c r="F55" s="28"/>
      <c r="G55" s="28"/>
      <c r="H55" s="28"/>
      <c r="I55" s="28"/>
      <c r="J55" s="28"/>
      <c r="K55" s="28"/>
      <c r="L55" s="28"/>
      <c r="M55" s="12"/>
      <c r="O55" s="12"/>
    </row>
    <row r="56" spans="4:15" ht="12.75">
      <c r="D56" s="29"/>
      <c r="E56" s="29"/>
      <c r="F56" s="28"/>
      <c r="G56" s="28"/>
      <c r="H56" s="28"/>
      <c r="I56" s="28"/>
      <c r="J56" s="28"/>
      <c r="K56" s="28"/>
      <c r="L56" s="28"/>
      <c r="M56" s="12"/>
      <c r="O56" s="12"/>
    </row>
    <row r="57" spans="4:15" ht="12.75">
      <c r="D57" s="29"/>
      <c r="E57" s="29"/>
      <c r="F57" s="28"/>
      <c r="G57" s="28"/>
      <c r="H57" s="28"/>
      <c r="I57" s="28"/>
      <c r="J57" s="28"/>
      <c r="K57" s="28"/>
      <c r="L57" s="28"/>
      <c r="M57" s="12"/>
      <c r="O57" s="12"/>
    </row>
    <row r="58" spans="4:15" ht="12.75">
      <c r="D58" s="29"/>
      <c r="E58" s="29"/>
      <c r="F58" s="28"/>
      <c r="G58" s="28"/>
      <c r="H58" s="28"/>
      <c r="I58" s="28"/>
      <c r="J58" s="28"/>
      <c r="K58" s="28"/>
      <c r="L58" s="28"/>
      <c r="M58" s="12"/>
      <c r="O58" s="12"/>
    </row>
    <row r="59" spans="4:15" ht="12.75">
      <c r="D59" s="29"/>
      <c r="E59" s="29"/>
      <c r="F59" s="28"/>
      <c r="G59" s="28"/>
      <c r="H59" s="28"/>
      <c r="I59" s="28"/>
      <c r="J59" s="28"/>
      <c r="K59" s="28"/>
      <c r="L59" s="28"/>
      <c r="M59" s="12"/>
      <c r="O59" s="12"/>
    </row>
    <row r="60" spans="4:15" ht="12.75">
      <c r="D60" s="29"/>
      <c r="E60" s="29"/>
      <c r="F60" s="28"/>
      <c r="G60" s="28"/>
      <c r="H60" s="28"/>
      <c r="I60" s="28"/>
      <c r="J60" s="28"/>
      <c r="K60" s="28"/>
      <c r="L60" s="28"/>
      <c r="M60" s="12"/>
      <c r="O60" s="12"/>
    </row>
    <row r="61" spans="4:15" ht="12.75">
      <c r="D61" s="29"/>
      <c r="E61" s="29"/>
      <c r="F61" s="28"/>
      <c r="G61" s="28"/>
      <c r="H61" s="28"/>
      <c r="I61" s="28"/>
      <c r="J61" s="28"/>
      <c r="K61" s="28"/>
      <c r="L61" s="28"/>
      <c r="M61" s="12"/>
      <c r="O61" s="12"/>
    </row>
    <row r="62" spans="4:15" ht="12.75">
      <c r="D62" s="29"/>
      <c r="E62" s="29"/>
      <c r="F62" s="28"/>
      <c r="G62" s="28"/>
      <c r="H62" s="28"/>
      <c r="I62" s="28"/>
      <c r="J62" s="28"/>
      <c r="K62" s="28"/>
      <c r="L62" s="28"/>
      <c r="M62" s="12"/>
      <c r="O62" s="12"/>
    </row>
    <row r="63" spans="4:15" ht="12.75">
      <c r="D63" s="29"/>
      <c r="E63" s="29"/>
      <c r="F63" s="28"/>
      <c r="G63" s="28"/>
      <c r="H63" s="28"/>
      <c r="I63" s="28"/>
      <c r="J63" s="28"/>
      <c r="K63" s="28"/>
      <c r="L63" s="28"/>
      <c r="M63" s="12"/>
      <c r="O63" s="12"/>
    </row>
    <row r="64" spans="4:15" ht="12.75">
      <c r="D64" s="29"/>
      <c r="E64" s="29"/>
      <c r="F64" s="28"/>
      <c r="G64" s="28"/>
      <c r="H64" s="28"/>
      <c r="I64" s="28"/>
      <c r="J64" s="28"/>
      <c r="K64" s="28"/>
      <c r="L64" s="28"/>
      <c r="M64" s="12"/>
      <c r="O64" s="12"/>
    </row>
    <row r="65" spans="4:15" ht="12.75">
      <c r="D65" s="29"/>
      <c r="E65" s="29"/>
      <c r="F65" s="28"/>
      <c r="G65" s="28"/>
      <c r="H65" s="28"/>
      <c r="I65" s="28"/>
      <c r="J65" s="28"/>
      <c r="K65" s="28"/>
      <c r="L65" s="28"/>
      <c r="M65" s="12"/>
      <c r="O65" s="12"/>
    </row>
    <row r="66" spans="4:15" ht="12.75">
      <c r="D66" s="29"/>
      <c r="E66" s="29"/>
      <c r="F66" s="28"/>
      <c r="G66" s="28"/>
      <c r="H66" s="28"/>
      <c r="I66" s="28"/>
      <c r="J66" s="28"/>
      <c r="K66" s="28"/>
      <c r="L66" s="28"/>
      <c r="M66" s="12"/>
      <c r="O66" s="12"/>
    </row>
    <row r="67" spans="4:15" ht="12.75">
      <c r="D67" s="29"/>
      <c r="E67" s="29"/>
      <c r="F67" s="28"/>
      <c r="G67" s="28"/>
      <c r="H67" s="28"/>
      <c r="I67" s="28"/>
      <c r="J67" s="28"/>
      <c r="K67" s="28"/>
      <c r="L67" s="28"/>
      <c r="M67" s="12"/>
      <c r="O67" s="12"/>
    </row>
    <row r="68" spans="4:15" ht="12.75">
      <c r="D68" s="29"/>
      <c r="E68" s="29"/>
      <c r="F68" s="28"/>
      <c r="G68" s="28"/>
      <c r="H68" s="28"/>
      <c r="I68" s="28"/>
      <c r="J68" s="28"/>
      <c r="K68" s="28"/>
      <c r="L68" s="28"/>
      <c r="M68" s="12"/>
      <c r="O68" s="12"/>
    </row>
    <row r="69" spans="4:15" ht="12.75">
      <c r="D69" s="29"/>
      <c r="E69" s="29"/>
      <c r="F69" s="28"/>
      <c r="G69" s="28"/>
      <c r="H69" s="28"/>
      <c r="I69" s="28"/>
      <c r="J69" s="28"/>
      <c r="K69" s="28"/>
      <c r="L69" s="28"/>
      <c r="M69" s="12"/>
      <c r="O69" s="12"/>
    </row>
    <row r="70" spans="4:15" ht="12.75">
      <c r="D70" s="29"/>
      <c r="E70" s="29"/>
      <c r="F70" s="28"/>
      <c r="G70" s="28"/>
      <c r="H70" s="28"/>
      <c r="I70" s="28"/>
      <c r="J70" s="28"/>
      <c r="K70" s="28"/>
      <c r="L70" s="28"/>
      <c r="M70" s="12"/>
      <c r="O70" s="12"/>
    </row>
    <row r="71" spans="4:15" ht="12.75">
      <c r="D71" s="29"/>
      <c r="E71" s="29"/>
      <c r="F71" s="28"/>
      <c r="G71" s="28"/>
      <c r="H71" s="28"/>
      <c r="I71" s="28"/>
      <c r="J71" s="28"/>
      <c r="K71" s="28"/>
      <c r="L71" s="28"/>
      <c r="M71" s="12"/>
      <c r="O71" s="12"/>
    </row>
    <row r="72" spans="4:15" ht="12.75">
      <c r="D72" s="29"/>
      <c r="E72" s="29"/>
      <c r="F72" s="28"/>
      <c r="G72" s="28"/>
      <c r="H72" s="28"/>
      <c r="I72" s="28"/>
      <c r="J72" s="28"/>
      <c r="K72" s="28"/>
      <c r="L72" s="28"/>
      <c r="M72" s="12"/>
      <c r="O72" s="12"/>
    </row>
    <row r="73" spans="4:15" ht="12.75">
      <c r="D73" s="29"/>
      <c r="E73" s="29"/>
      <c r="F73" s="28"/>
      <c r="G73" s="28"/>
      <c r="H73" s="28"/>
      <c r="I73" s="28"/>
      <c r="J73" s="28"/>
      <c r="K73" s="28"/>
      <c r="L73" s="28"/>
      <c r="M73" s="12"/>
      <c r="O73" s="12"/>
    </row>
    <row r="74" spans="4:15" ht="12.75">
      <c r="D74" s="29"/>
      <c r="E74" s="29"/>
      <c r="F74" s="28"/>
      <c r="G74" s="28"/>
      <c r="H74" s="28"/>
      <c r="I74" s="28"/>
      <c r="J74" s="28"/>
      <c r="K74" s="28"/>
      <c r="L74" s="28"/>
      <c r="M74" s="12"/>
      <c r="O74" s="12"/>
    </row>
    <row r="75" spans="4:15" ht="12.75">
      <c r="D75" s="29"/>
      <c r="E75" s="29"/>
      <c r="F75" s="28"/>
      <c r="G75" s="28"/>
      <c r="H75" s="28"/>
      <c r="I75" s="28"/>
      <c r="J75" s="28"/>
      <c r="K75" s="28"/>
      <c r="L75" s="28"/>
      <c r="M75" s="12"/>
      <c r="O75" s="12"/>
    </row>
    <row r="76" spans="4:15" ht="12.75">
      <c r="D76" s="29"/>
      <c r="E76" s="29"/>
      <c r="F76" s="172" t="s">
        <v>26</v>
      </c>
      <c r="H76" s="28"/>
      <c r="I76" s="28"/>
      <c r="J76" s="28"/>
      <c r="K76" s="28"/>
      <c r="L76" s="28"/>
      <c r="M76" s="12"/>
      <c r="O76" s="12"/>
    </row>
    <row r="77" spans="2:10" ht="12.75">
      <c r="B77" s="1"/>
      <c r="F77" s="36"/>
      <c r="G77" s="36"/>
      <c r="H77" s="12"/>
      <c r="I77" s="12"/>
      <c r="J77" s="12"/>
    </row>
    <row r="78" spans="2:10" ht="12.75">
      <c r="B78" s="1"/>
      <c r="F78" s="36"/>
      <c r="G78" s="36"/>
      <c r="H78" s="12"/>
      <c r="I78" s="12"/>
      <c r="J78" s="12"/>
    </row>
    <row r="79" spans="1:10" ht="12.75">
      <c r="A79" s="1" t="s">
        <v>0</v>
      </c>
      <c r="B79" s="1"/>
      <c r="F79" s="36"/>
      <c r="G79" s="36"/>
      <c r="H79" s="12"/>
      <c r="I79" s="12"/>
      <c r="J79" s="12"/>
    </row>
    <row r="80" spans="1:2" ht="12.75">
      <c r="A80" s="1"/>
      <c r="B80" s="1"/>
    </row>
    <row r="81" spans="1:2" ht="12.75">
      <c r="A81" s="1" t="s">
        <v>154</v>
      </c>
      <c r="B81" s="1"/>
    </row>
    <row r="82" spans="1:2" ht="12.75">
      <c r="A82" s="1" t="s">
        <v>156</v>
      </c>
      <c r="B82" s="1"/>
    </row>
    <row r="83" spans="1:2" ht="12.75">
      <c r="A83" s="1"/>
      <c r="B83" s="1"/>
    </row>
    <row r="84" spans="1:2" ht="12.75">
      <c r="A84" s="4"/>
      <c r="B84" s="4"/>
    </row>
    <row r="85" spans="9:10" ht="12.75">
      <c r="I85" s="37" t="s">
        <v>3</v>
      </c>
      <c r="J85" s="38" t="s">
        <v>27</v>
      </c>
    </row>
    <row r="86" spans="9:10" ht="12.75">
      <c r="I86" s="8" t="s">
        <v>6</v>
      </c>
      <c r="J86" s="39" t="s">
        <v>6</v>
      </c>
    </row>
    <row r="87" spans="9:10" ht="12.75">
      <c r="I87" s="5"/>
      <c r="J87" s="40"/>
    </row>
    <row r="88" ht="12.75"/>
    <row r="89" spans="1:10" ht="12.75">
      <c r="A89" s="41"/>
      <c r="B89" s="41"/>
      <c r="C89" s="2" t="s">
        <v>28</v>
      </c>
      <c r="I89" s="25">
        <f>+'[1]BS cur yr'!AO15</f>
        <v>13098</v>
      </c>
      <c r="J89" s="25">
        <f>+'[1]BS pre yr'!N15</f>
        <v>12332</v>
      </c>
    </row>
    <row r="90" spans="1:10" ht="12.75">
      <c r="A90" s="41"/>
      <c r="B90" s="41"/>
      <c r="C90" s="2" t="s">
        <v>29</v>
      </c>
      <c r="I90" s="25">
        <f>+'[1]BS cur yr'!AO17</f>
        <v>48290</v>
      </c>
      <c r="J90" s="25">
        <f>+'[1]BS pre yr'!N17</f>
        <v>43467</v>
      </c>
    </row>
    <row r="91" spans="1:10" ht="12.75">
      <c r="A91" s="41"/>
      <c r="B91" s="41"/>
      <c r="C91" s="2" t="s">
        <v>30</v>
      </c>
      <c r="I91" s="25">
        <f>'[1]BS cur yr'!AO22</f>
        <v>907</v>
      </c>
      <c r="J91" s="25">
        <f>'[1]BS pre yr'!N22</f>
        <v>633</v>
      </c>
    </row>
    <row r="92" spans="1:10" ht="12.75">
      <c r="A92" s="41"/>
      <c r="B92" s="41"/>
      <c r="I92" s="42">
        <f>SUM(I89:I91)</f>
        <v>62295</v>
      </c>
      <c r="J92" s="42">
        <f>SUM(J89:J91)</f>
        <v>56432</v>
      </c>
    </row>
    <row r="93" spans="1:10" ht="12.75">
      <c r="A93" s="7"/>
      <c r="B93" s="7"/>
      <c r="I93" s="25"/>
      <c r="J93" s="25"/>
    </row>
    <row r="94" spans="1:10" ht="12.75">
      <c r="A94" s="4"/>
      <c r="B94" s="4"/>
      <c r="I94" s="25"/>
      <c r="J94" s="25"/>
    </row>
    <row r="95" spans="1:10" ht="12.75">
      <c r="A95" s="41"/>
      <c r="B95" s="41"/>
      <c r="C95" s="43" t="s">
        <v>31</v>
      </c>
      <c r="I95" s="25"/>
      <c r="J95" s="25"/>
    </row>
    <row r="96" spans="1:10" ht="12.75">
      <c r="A96" s="41"/>
      <c r="B96" s="41"/>
      <c r="D96" s="2" t="s">
        <v>32</v>
      </c>
      <c r="I96" s="25">
        <f>+'[1]BS cur yr'!AO27</f>
        <v>1072</v>
      </c>
      <c r="J96" s="25">
        <f>+'[1]BS pre yr'!N27</f>
        <v>981</v>
      </c>
    </row>
    <row r="97" spans="1:10" ht="12.75">
      <c r="A97" s="41"/>
      <c r="B97" s="41"/>
      <c r="D97" s="2" t="s">
        <v>33</v>
      </c>
      <c r="I97" s="25">
        <f>+'[1]BS cur yr'!AO28+'[1]BS cur yr'!AO31</f>
        <v>138824</v>
      </c>
      <c r="J97" s="25">
        <f>+'[1]BS pre yr'!N28+'[1]BS pre yr'!N31</f>
        <v>110236</v>
      </c>
    </row>
    <row r="98" spans="1:12" ht="12.75">
      <c r="A98" s="41"/>
      <c r="B98" s="41"/>
      <c r="D98" s="2" t="s">
        <v>34</v>
      </c>
      <c r="I98" s="25">
        <f>'[1]BS cur yr'!AO29+'[1]BS cur yr'!AO30</f>
        <v>32982</v>
      </c>
      <c r="J98" s="25">
        <f>'[1]BS pre yr'!N30+'[1]BS pre yr'!N29</f>
        <v>41000</v>
      </c>
      <c r="L98" s="1"/>
    </row>
    <row r="99" spans="1:14" ht="12.75">
      <c r="A99" s="4"/>
      <c r="B99" s="4"/>
      <c r="I99" s="42">
        <f>SUM(I96:I98)</f>
        <v>172878</v>
      </c>
      <c r="J99" s="42">
        <f>SUM(J96:J98)</f>
        <v>152217</v>
      </c>
      <c r="N99" s="2"/>
    </row>
    <row r="100" spans="1:14" ht="12.75">
      <c r="A100" s="4"/>
      <c r="B100" s="4"/>
      <c r="I100" s="25"/>
      <c r="J100" s="25"/>
      <c r="L100" s="44"/>
      <c r="N100" s="2"/>
    </row>
    <row r="101" spans="1:15" ht="12.75">
      <c r="A101" s="41"/>
      <c r="B101" s="41"/>
      <c r="C101" s="43" t="s">
        <v>35</v>
      </c>
      <c r="I101" s="25"/>
      <c r="J101" s="25"/>
      <c r="L101" s="9"/>
      <c r="N101" s="3"/>
      <c r="O101" s="3"/>
    </row>
    <row r="102" spans="1:16" ht="12.75">
      <c r="A102" s="41"/>
      <c r="B102" s="41"/>
      <c r="D102" s="2" t="s">
        <v>36</v>
      </c>
      <c r="F102" s="45"/>
      <c r="I102" s="25">
        <f>+'[1]BS cur yr'!AO36+'[1]BS cur yr'!AO37</f>
        <v>28866</v>
      </c>
      <c r="J102" s="25">
        <f>+'[1]BS pre yr'!N35+'[1]BS pre yr'!N36</f>
        <v>23058</v>
      </c>
      <c r="N102" s="3"/>
      <c r="O102" s="3"/>
      <c r="P102" s="12"/>
    </row>
    <row r="103" spans="1:16" ht="12.75">
      <c r="A103" s="41"/>
      <c r="B103" s="41"/>
      <c r="D103" s="2" t="s">
        <v>37</v>
      </c>
      <c r="I103" s="25">
        <f>+'[1]BS cur yr'!AO38</f>
        <v>13</v>
      </c>
      <c r="J103" s="25">
        <f>+'[1]BS pre yr'!N37</f>
        <v>112</v>
      </c>
      <c r="N103" s="3"/>
      <c r="O103" s="3"/>
      <c r="P103" s="12"/>
    </row>
    <row r="104" spans="1:18" ht="12.75">
      <c r="A104" s="41"/>
      <c r="B104" s="41"/>
      <c r="D104" s="2" t="s">
        <v>38</v>
      </c>
      <c r="I104" s="25">
        <f>+'[1]BS cur yr'!AO39</f>
        <v>3249</v>
      </c>
      <c r="J104" s="25">
        <f>+'[1]BS pre yr'!N38</f>
        <v>2118</v>
      </c>
      <c r="N104" s="9"/>
      <c r="O104" s="9"/>
      <c r="P104" s="46"/>
      <c r="Q104" s="9"/>
      <c r="R104" s="9"/>
    </row>
    <row r="105" spans="1:18" ht="12.75">
      <c r="A105" s="41"/>
      <c r="B105" s="41"/>
      <c r="I105" s="42">
        <f>SUM(I102:I104)</f>
        <v>32128</v>
      </c>
      <c r="J105" s="42">
        <f>SUM(J102:J104)</f>
        <v>25288</v>
      </c>
      <c r="N105" s="13"/>
      <c r="O105" s="13"/>
      <c r="P105" s="13"/>
      <c r="Q105" s="47"/>
      <c r="R105" s="9"/>
    </row>
    <row r="106" spans="1:18" ht="12.75">
      <c r="A106" s="4"/>
      <c r="B106" s="4"/>
      <c r="I106" s="25"/>
      <c r="J106" s="25"/>
      <c r="N106" s="13"/>
      <c r="O106" s="13"/>
      <c r="P106" s="13"/>
      <c r="Q106" s="47"/>
      <c r="R106" s="9"/>
    </row>
    <row r="107" spans="1:18" ht="12.75">
      <c r="A107" s="4"/>
      <c r="B107" s="4"/>
      <c r="C107" s="2" t="s">
        <v>39</v>
      </c>
      <c r="I107" s="25">
        <f>+I99-I105</f>
        <v>140750</v>
      </c>
      <c r="J107" s="25">
        <f>+J99-J105</f>
        <v>126929</v>
      </c>
      <c r="N107" s="9"/>
      <c r="O107" s="9"/>
      <c r="P107" s="9"/>
      <c r="Q107" s="47"/>
      <c r="R107" s="9"/>
    </row>
    <row r="108" spans="1:18" ht="12.75">
      <c r="A108" s="4"/>
      <c r="B108" s="4"/>
      <c r="I108" s="25"/>
      <c r="J108" s="25"/>
      <c r="N108" s="13"/>
      <c r="O108" s="13"/>
      <c r="P108" s="9"/>
      <c r="Q108" s="47"/>
      <c r="R108" s="9"/>
    </row>
    <row r="109" spans="1:18" ht="12.75">
      <c r="A109" s="4"/>
      <c r="B109" s="4"/>
      <c r="C109" s="43" t="s">
        <v>40</v>
      </c>
      <c r="I109" s="25"/>
      <c r="J109" s="25"/>
      <c r="N109" s="9"/>
      <c r="O109" s="9"/>
      <c r="P109" s="9"/>
      <c r="Q109" s="47"/>
      <c r="R109" s="9"/>
    </row>
    <row r="110" spans="1:18" ht="12.75">
      <c r="A110" s="4"/>
      <c r="B110" s="4"/>
      <c r="C110" s="2" t="s">
        <v>41</v>
      </c>
      <c r="I110" s="25">
        <f>-(+'[1]BS cur yr'!AO62)</f>
        <v>-976</v>
      </c>
      <c r="J110" s="25">
        <f>-(+'[1]BS pre yr'!N60)</f>
        <v>-702</v>
      </c>
      <c r="N110" s="46"/>
      <c r="O110" s="13"/>
      <c r="P110" s="9"/>
      <c r="Q110" s="9"/>
      <c r="R110" s="9"/>
    </row>
    <row r="111" spans="1:18" ht="12.75">
      <c r="A111" s="4"/>
      <c r="B111" s="4"/>
      <c r="C111" s="2" t="s">
        <v>42</v>
      </c>
      <c r="I111" s="48">
        <f>+'[1]BS cur yr'!AO61</f>
        <v>0</v>
      </c>
      <c r="J111" s="25">
        <f>+'[1]BS pre yr'!N59</f>
        <v>0</v>
      </c>
      <c r="N111" s="46"/>
      <c r="O111" s="9"/>
      <c r="P111" s="9"/>
      <c r="Q111" s="9"/>
      <c r="R111" s="9"/>
    </row>
    <row r="112" spans="1:18" ht="12.75">
      <c r="A112" s="4"/>
      <c r="B112" s="4"/>
      <c r="C112" s="2" t="s">
        <v>43</v>
      </c>
      <c r="I112" s="48">
        <f>+'[1]BS cur yr'!AO60</f>
        <v>0</v>
      </c>
      <c r="J112" s="25">
        <f>+'[1]BS pre yr'!N58</f>
        <v>0</v>
      </c>
      <c r="M112" s="7"/>
      <c r="N112" s="49"/>
      <c r="O112" s="49"/>
      <c r="P112" s="50"/>
      <c r="Q112" s="51"/>
      <c r="R112" s="9"/>
    </row>
    <row r="113" spans="1:18" ht="12.75">
      <c r="A113" s="4"/>
      <c r="B113" s="4"/>
      <c r="I113" s="52">
        <f>SUM(I110:I112)</f>
        <v>-976</v>
      </c>
      <c r="J113" s="52">
        <f>SUM(J110:J112)</f>
        <v>-702</v>
      </c>
      <c r="N113" s="46"/>
      <c r="O113" s="9"/>
      <c r="P113" s="9"/>
      <c r="Q113" s="9"/>
      <c r="R113" s="9"/>
    </row>
    <row r="114" spans="1:18" ht="12.75">
      <c r="A114" s="4"/>
      <c r="B114" s="4"/>
      <c r="I114" s="52"/>
      <c r="J114" s="52"/>
      <c r="K114" s="9"/>
      <c r="N114" s="46"/>
      <c r="O114" s="9"/>
      <c r="P114" s="9"/>
      <c r="Q114" s="9"/>
      <c r="R114" s="9"/>
    </row>
    <row r="115" spans="1:18" ht="12.75">
      <c r="A115" s="4"/>
      <c r="B115" s="4"/>
      <c r="I115" s="52"/>
      <c r="J115" s="52"/>
      <c r="K115" s="9"/>
      <c r="L115" s="53"/>
      <c r="N115" s="46"/>
      <c r="O115" s="9"/>
      <c r="P115" s="9"/>
      <c r="Q115" s="9"/>
      <c r="R115" s="9"/>
    </row>
    <row r="116" spans="1:18" ht="13.5" thickBot="1">
      <c r="A116" s="4"/>
      <c r="B116" s="4"/>
      <c r="I116" s="54">
        <f>I92+I107+I113</f>
        <v>202069</v>
      </c>
      <c r="J116" s="54">
        <f>J92+J107+J113</f>
        <v>182659</v>
      </c>
      <c r="K116" s="9"/>
      <c r="N116" s="55"/>
      <c r="O116" s="55"/>
      <c r="P116" s="9"/>
      <c r="Q116" s="9"/>
      <c r="R116" s="9"/>
    </row>
    <row r="117" spans="1:18" ht="13.5" thickTop="1">
      <c r="A117" s="4"/>
      <c r="B117" s="4"/>
      <c r="I117" s="25"/>
      <c r="J117" s="25"/>
      <c r="N117" s="56"/>
      <c r="O117" s="57"/>
      <c r="P117" s="9"/>
      <c r="Q117" s="9"/>
      <c r="R117" s="9"/>
    </row>
    <row r="118" spans="1:18" ht="12.75">
      <c r="A118" s="4"/>
      <c r="B118" s="4"/>
      <c r="C118" s="43" t="s">
        <v>44</v>
      </c>
      <c r="I118" s="25"/>
      <c r="J118" s="25"/>
      <c r="N118" s="46"/>
      <c r="O118" s="46"/>
      <c r="P118" s="9"/>
      <c r="Q118" s="9"/>
      <c r="R118" s="9"/>
    </row>
    <row r="119" spans="1:18" ht="12.75">
      <c r="A119" s="4"/>
      <c r="B119" s="4"/>
      <c r="C119" s="2" t="s">
        <v>45</v>
      </c>
      <c r="I119" s="25">
        <f>+'[1]BS cur yr'!AO49</f>
        <v>117400.1</v>
      </c>
      <c r="J119" s="25">
        <f>+'[1]BS pre yr'!N47</f>
        <v>117400</v>
      </c>
      <c r="N119" s="46"/>
      <c r="O119" s="46"/>
      <c r="P119" s="9"/>
      <c r="Q119" s="9"/>
      <c r="R119" s="9"/>
    </row>
    <row r="120" spans="1:18" ht="12.75">
      <c r="A120" s="4"/>
      <c r="B120" s="4"/>
      <c r="C120" s="2" t="s">
        <v>46</v>
      </c>
      <c r="I120" s="25">
        <f>+'[1]BS cur yr'!AO51+'[1]BS cur yr'!AO52+'[1]BS cur yr'!AO53+'[1]BS cur yr'!AO54+'[1]BS cur yr'!AO55+'[1]BS cur yr'!AO56</f>
        <v>84669</v>
      </c>
      <c r="J120" s="25">
        <f>+'[1]BS pre yr'!N49+'[1]BS pre yr'!N50+'[1]BS pre yr'!N51+'[1]BS pre yr'!N52+'[1]BS pre yr'!N53+'[1]BS pre yr'!N54</f>
        <v>65259</v>
      </c>
      <c r="N120" s="46"/>
      <c r="O120" s="46"/>
      <c r="P120" s="9"/>
      <c r="Q120" s="9"/>
      <c r="R120" s="9"/>
    </row>
    <row r="121" spans="1:18" ht="12.75">
      <c r="A121" s="4"/>
      <c r="B121" s="4"/>
      <c r="I121" s="25"/>
      <c r="J121" s="25"/>
      <c r="N121" s="46"/>
      <c r="O121" s="46"/>
      <c r="P121" s="9"/>
      <c r="Q121" s="9"/>
      <c r="R121" s="9"/>
    </row>
    <row r="122" spans="1:18" ht="12.75">
      <c r="A122" s="4"/>
      <c r="B122" s="4"/>
      <c r="I122" s="52"/>
      <c r="J122" s="52"/>
      <c r="L122" s="15"/>
      <c r="N122" s="27"/>
      <c r="O122" s="27"/>
      <c r="P122" s="9"/>
      <c r="Q122" s="9"/>
      <c r="R122" s="9"/>
    </row>
    <row r="123" spans="1:18" ht="13.5" thickBot="1">
      <c r="A123" s="4"/>
      <c r="B123" s="4"/>
      <c r="C123" s="2" t="s">
        <v>47</v>
      </c>
      <c r="I123" s="54">
        <f>SUM(I119:I121)</f>
        <v>202069.1</v>
      </c>
      <c r="J123" s="54">
        <f>SUM(J119:J121)</f>
        <v>182659</v>
      </c>
      <c r="L123" s="15"/>
      <c r="N123" s="27"/>
      <c r="O123" s="27"/>
      <c r="P123" s="9"/>
      <c r="Q123" s="9"/>
      <c r="R123" s="9"/>
    </row>
    <row r="124" spans="1:18" ht="13.5" thickTop="1">
      <c r="A124" s="4"/>
      <c r="B124" s="4"/>
      <c r="I124" s="25"/>
      <c r="J124" s="25"/>
      <c r="L124" s="15"/>
      <c r="N124" s="27"/>
      <c r="O124" s="27"/>
      <c r="P124" s="9"/>
      <c r="Q124" s="9"/>
      <c r="R124" s="9"/>
    </row>
    <row r="125" spans="1:18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15"/>
      <c r="N125" s="27"/>
      <c r="O125" s="27"/>
      <c r="P125" s="9"/>
      <c r="Q125" s="9"/>
      <c r="R125" s="9"/>
    </row>
    <row r="126" spans="1:18" ht="12.75">
      <c r="A126" s="4"/>
      <c r="B126" s="4"/>
      <c r="C126" s="2" t="s">
        <v>48</v>
      </c>
      <c r="I126" s="58">
        <f>'[1]Workings for NTA'!C15</f>
        <v>1.5804398803748887</v>
      </c>
      <c r="J126" s="58">
        <f>'[1]Workings for NTA'!D15</f>
        <v>1.4132367972742759</v>
      </c>
      <c r="N126" s="27"/>
      <c r="O126" s="27"/>
      <c r="P126" s="9"/>
      <c r="Q126" s="9"/>
      <c r="R126" s="9"/>
    </row>
    <row r="127" spans="1:18" ht="12.75">
      <c r="A127" s="4"/>
      <c r="B127" s="4"/>
      <c r="I127" s="12"/>
      <c r="N127" s="46"/>
      <c r="O127" s="59"/>
      <c r="P127" s="9"/>
      <c r="Q127" s="9"/>
      <c r="R127" s="9"/>
    </row>
    <row r="128" spans="1:18" ht="12.75">
      <c r="A128" s="4"/>
      <c r="B128" s="4"/>
      <c r="N128" s="46"/>
      <c r="O128" s="46"/>
      <c r="P128" s="9"/>
      <c r="Q128" s="9"/>
      <c r="R128" s="9"/>
    </row>
    <row r="129" spans="1:18" ht="12.75">
      <c r="A129" s="4"/>
      <c r="B129" s="4"/>
      <c r="N129" s="46"/>
      <c r="O129" s="9"/>
      <c r="P129" s="9"/>
      <c r="Q129" s="9"/>
      <c r="R129" s="9"/>
    </row>
    <row r="130" spans="1:18" ht="12.75">
      <c r="A130" s="4"/>
      <c r="B130" s="4"/>
      <c r="C130" s="2" t="str">
        <f>C44</f>
        <v>The notes set out on pages 5 to 7 form an intergral part of, and should be read in conjunction with this interim financial report.</v>
      </c>
      <c r="L130" s="60"/>
      <c r="M130" s="15"/>
      <c r="N130" s="46"/>
      <c r="O130" s="9"/>
      <c r="P130" s="9"/>
      <c r="Q130" s="9"/>
      <c r="R130" s="9"/>
    </row>
    <row r="131" spans="1:18" ht="12.75">
      <c r="A131" s="4"/>
      <c r="B131" s="4"/>
      <c r="N131" s="46"/>
      <c r="O131" s="9"/>
      <c r="P131" s="9"/>
      <c r="Q131" s="9"/>
      <c r="R131" s="9"/>
    </row>
    <row r="132" spans="1:18" ht="12.75">
      <c r="A132" s="4"/>
      <c r="B132" s="4"/>
      <c r="N132" s="55"/>
      <c r="O132" s="9"/>
      <c r="P132" s="9"/>
      <c r="Q132" s="9"/>
      <c r="R132" s="9"/>
    </row>
    <row r="133" spans="1:18" ht="12.75">
      <c r="A133" s="4"/>
      <c r="B133" s="4"/>
      <c r="N133" s="56"/>
      <c r="O133" s="9"/>
      <c r="P133" s="9"/>
      <c r="Q133" s="9"/>
      <c r="R133" s="9"/>
    </row>
    <row r="134" spans="1:18" ht="12.75">
      <c r="A134" s="4"/>
      <c r="B134" s="4"/>
      <c r="N134" s="46"/>
      <c r="O134" s="9"/>
      <c r="P134" s="9"/>
      <c r="Q134" s="9"/>
      <c r="R134" s="9"/>
    </row>
    <row r="135" spans="1:18" ht="12.75">
      <c r="A135" s="4"/>
      <c r="B135" s="4"/>
      <c r="N135" s="46"/>
      <c r="O135" s="9"/>
      <c r="P135" s="9"/>
      <c r="Q135" s="9"/>
      <c r="R135" s="9"/>
    </row>
    <row r="136" spans="1:18" ht="12.75">
      <c r="A136" s="4"/>
      <c r="B136" s="4"/>
      <c r="N136" s="46"/>
      <c r="O136" s="9"/>
      <c r="P136" s="9"/>
      <c r="Q136" s="9"/>
      <c r="R136" s="9"/>
    </row>
    <row r="137" spans="1:18" ht="12.75">
      <c r="A137" s="4"/>
      <c r="B137" s="4"/>
      <c r="N137" s="61"/>
      <c r="O137" s="9"/>
      <c r="P137" s="9"/>
      <c r="Q137" s="9"/>
      <c r="R137" s="9"/>
    </row>
    <row r="138" spans="1:18" ht="12.75">
      <c r="A138" s="4"/>
      <c r="B138" s="4"/>
      <c r="N138" s="46"/>
      <c r="O138" s="9"/>
      <c r="P138" s="9"/>
      <c r="Q138" s="9"/>
      <c r="R138" s="9"/>
    </row>
    <row r="139" spans="1:18" ht="12.75">
      <c r="A139" s="4"/>
      <c r="B139" s="4"/>
      <c r="N139" s="46"/>
      <c r="O139" s="62"/>
      <c r="P139" s="63"/>
      <c r="Q139" s="9"/>
      <c r="R139" s="9"/>
    </row>
    <row r="140" spans="1:18" ht="12.75">
      <c r="A140" s="4"/>
      <c r="B140" s="4"/>
      <c r="N140" s="46"/>
      <c r="O140" s="62"/>
      <c r="P140" s="9"/>
      <c r="Q140" s="9"/>
      <c r="R140" s="9"/>
    </row>
    <row r="141" spans="1:18" ht="12.75">
      <c r="A141" s="4"/>
      <c r="B141" s="4"/>
      <c r="N141" s="46"/>
      <c r="O141" s="9"/>
      <c r="P141" s="9"/>
      <c r="Q141" s="9"/>
      <c r="R141" s="9"/>
    </row>
    <row r="142" spans="1:18" ht="12.75">
      <c r="A142" s="4"/>
      <c r="B142" s="4"/>
      <c r="L142" s="15"/>
      <c r="N142" s="27"/>
      <c r="O142" s="9"/>
      <c r="P142" s="9"/>
      <c r="Q142" s="9"/>
      <c r="R142" s="9"/>
    </row>
    <row r="143" spans="1:18" ht="12.75">
      <c r="A143" s="4"/>
      <c r="B143" s="4"/>
      <c r="L143" s="15"/>
      <c r="N143" s="27"/>
      <c r="O143" s="9"/>
      <c r="P143" s="9"/>
      <c r="Q143" s="9"/>
      <c r="R143" s="9"/>
    </row>
    <row r="144" spans="1:18" ht="12.75">
      <c r="A144" s="4"/>
      <c r="B144" s="4"/>
      <c r="L144" s="15"/>
      <c r="N144" s="27"/>
      <c r="O144" s="9"/>
      <c r="P144" s="9"/>
      <c r="Q144" s="9"/>
      <c r="R144" s="9"/>
    </row>
    <row r="145" spans="1:18" ht="12.75">
      <c r="A145" s="4"/>
      <c r="B145" s="4"/>
      <c r="L145" s="15"/>
      <c r="N145" s="27"/>
      <c r="O145" s="9"/>
      <c r="P145" s="9"/>
      <c r="Q145" s="9"/>
      <c r="R145" s="9"/>
    </row>
    <row r="146" spans="1:18" ht="12.75">
      <c r="A146" s="4"/>
      <c r="B146" s="4"/>
      <c r="L146" s="15"/>
      <c r="N146" s="27"/>
      <c r="O146" s="9"/>
      <c r="P146" s="9"/>
      <c r="Q146" s="9"/>
      <c r="R146" s="9"/>
    </row>
    <row r="147" spans="1:18" ht="12.75">
      <c r="A147" s="4"/>
      <c r="B147" s="4"/>
      <c r="L147" s="15"/>
      <c r="N147" s="27"/>
      <c r="O147" s="9"/>
      <c r="P147" s="9"/>
      <c r="Q147" s="9"/>
      <c r="R147" s="9"/>
    </row>
    <row r="148" spans="1:18" ht="12.75">
      <c r="A148" s="4"/>
      <c r="B148" s="4"/>
      <c r="L148" s="15"/>
      <c r="N148" s="27"/>
      <c r="O148" s="9"/>
      <c r="P148" s="9"/>
      <c r="Q148" s="9"/>
      <c r="R148" s="9"/>
    </row>
    <row r="149" spans="1:18" ht="12.75">
      <c r="A149" s="4"/>
      <c r="B149" s="4"/>
      <c r="N149" s="46"/>
      <c r="O149" s="9"/>
      <c r="P149" s="9"/>
      <c r="Q149" s="9"/>
      <c r="R149" s="9"/>
    </row>
    <row r="150" spans="1:18" ht="12.75">
      <c r="A150" s="4"/>
      <c r="B150" s="4"/>
      <c r="N150" s="64"/>
      <c r="O150" s="9"/>
      <c r="P150" s="9"/>
      <c r="Q150" s="9"/>
      <c r="R150" s="9"/>
    </row>
    <row r="151" spans="1:18" ht="12.75">
      <c r="A151" s="4"/>
      <c r="B151" s="4"/>
      <c r="N151" s="46"/>
      <c r="O151" s="9"/>
      <c r="P151" s="9"/>
      <c r="Q151" s="9"/>
      <c r="R151" s="9"/>
    </row>
    <row r="152" spans="1:18" ht="12.75">
      <c r="A152" s="4"/>
      <c r="B152" s="4"/>
      <c r="F152" s="65" t="s">
        <v>151</v>
      </c>
      <c r="G152" s="2"/>
      <c r="N152" s="27"/>
      <c r="O152" s="9"/>
      <c r="P152" s="9"/>
      <c r="Q152" s="9"/>
      <c r="R152" s="9"/>
    </row>
    <row r="153" spans="1:18" ht="12.75">
      <c r="A153" s="4"/>
      <c r="B153" s="4"/>
      <c r="N153" s="46"/>
      <c r="O153" s="9"/>
      <c r="P153" s="9"/>
      <c r="Q153" s="9"/>
      <c r="R153" s="9"/>
    </row>
    <row r="154" spans="1:18" ht="12.75">
      <c r="A154" s="1" t="s">
        <v>0</v>
      </c>
      <c r="B154" s="1"/>
      <c r="C154" s="29"/>
      <c r="D154" s="29"/>
      <c r="E154" s="29"/>
      <c r="F154" s="29"/>
      <c r="G154" s="29"/>
      <c r="H154" s="29"/>
      <c r="I154" s="29"/>
      <c r="J154" s="29"/>
      <c r="N154" s="46"/>
      <c r="O154" s="9"/>
      <c r="P154" s="9"/>
      <c r="Q154" s="9"/>
      <c r="R154" s="9"/>
    </row>
    <row r="155" spans="1:10" ht="12.75">
      <c r="A155" s="1" t="s">
        <v>49</v>
      </c>
      <c r="B155" s="1"/>
      <c r="C155" s="29"/>
      <c r="D155" s="29"/>
      <c r="E155" s="29"/>
      <c r="F155" s="29"/>
      <c r="G155" s="29"/>
      <c r="H155" s="29"/>
      <c r="I155" s="29"/>
      <c r="J155" s="29"/>
    </row>
    <row r="156" spans="1:10" ht="12.75">
      <c r="A156" s="1" t="s">
        <v>50</v>
      </c>
      <c r="B156" s="1"/>
      <c r="C156" s="29"/>
      <c r="D156" s="29"/>
      <c r="E156" s="29"/>
      <c r="F156" s="29"/>
      <c r="G156" s="29"/>
      <c r="H156" s="29"/>
      <c r="I156" s="29"/>
      <c r="J156" s="29"/>
    </row>
    <row r="157" spans="1:10" ht="12.75">
      <c r="A157" s="1" t="s">
        <v>51</v>
      </c>
      <c r="B157" s="1"/>
      <c r="C157" s="29"/>
      <c r="D157" s="29"/>
      <c r="E157" s="29"/>
      <c r="F157" s="29"/>
      <c r="G157" s="29"/>
      <c r="H157" s="29"/>
      <c r="I157" s="29"/>
      <c r="J157" s="29"/>
    </row>
    <row r="158" spans="3:10" ht="12.75">
      <c r="C158" s="29"/>
      <c r="D158" s="29"/>
      <c r="E158" s="29"/>
      <c r="F158" s="29"/>
      <c r="G158" s="29"/>
      <c r="H158" s="29"/>
      <c r="I158" s="29"/>
      <c r="J158" s="29"/>
    </row>
    <row r="159" spans="3:10" ht="12.75">
      <c r="C159" s="29"/>
      <c r="D159" s="29"/>
      <c r="E159" s="29"/>
      <c r="F159" s="29"/>
      <c r="G159" s="29"/>
      <c r="H159" s="29"/>
      <c r="I159" s="29"/>
      <c r="J159" s="29"/>
    </row>
    <row r="160" spans="1:10" ht="12.75">
      <c r="A160" s="66"/>
      <c r="B160" s="67"/>
      <c r="C160" s="68"/>
      <c r="D160" s="68"/>
      <c r="E160" s="68"/>
      <c r="F160" s="176" t="s">
        <v>52</v>
      </c>
      <c r="G160" s="177"/>
      <c r="H160" s="178"/>
      <c r="I160" s="176" t="s">
        <v>53</v>
      </c>
      <c r="J160" s="178"/>
    </row>
    <row r="161" spans="1:10" ht="12.75">
      <c r="A161" s="69"/>
      <c r="B161" s="57"/>
      <c r="C161" s="50"/>
      <c r="D161" s="50"/>
      <c r="E161" s="50"/>
      <c r="F161" s="70" t="s">
        <v>54</v>
      </c>
      <c r="G161" s="179" t="s">
        <v>55</v>
      </c>
      <c r="H161" s="180"/>
      <c r="I161" s="71" t="s">
        <v>54</v>
      </c>
      <c r="J161" s="72" t="s">
        <v>55</v>
      </c>
    </row>
    <row r="162" spans="1:10" ht="12.75">
      <c r="A162" s="69"/>
      <c r="B162" s="57"/>
      <c r="C162" s="50"/>
      <c r="D162" s="50"/>
      <c r="E162" s="50"/>
      <c r="F162" s="70" t="s">
        <v>56</v>
      </c>
      <c r="G162" s="181" t="s">
        <v>57</v>
      </c>
      <c r="H162" s="182"/>
      <c r="I162" s="71" t="s">
        <v>56</v>
      </c>
      <c r="J162" s="70" t="s">
        <v>57</v>
      </c>
    </row>
    <row r="163" spans="1:10" ht="12.75">
      <c r="A163" s="69"/>
      <c r="B163" s="57"/>
      <c r="C163" s="50"/>
      <c r="D163" s="50"/>
      <c r="E163" s="50"/>
      <c r="F163" s="70" t="s">
        <v>58</v>
      </c>
      <c r="G163" s="181" t="s">
        <v>58</v>
      </c>
      <c r="H163" s="182"/>
      <c r="I163" s="71" t="s">
        <v>59</v>
      </c>
      <c r="J163" s="70" t="s">
        <v>60</v>
      </c>
    </row>
    <row r="164" spans="1:10" ht="12.75">
      <c r="A164" s="69"/>
      <c r="B164" s="57"/>
      <c r="C164" s="50"/>
      <c r="D164" s="50"/>
      <c r="E164" s="50"/>
      <c r="F164" s="73" t="s">
        <v>61</v>
      </c>
      <c r="G164" s="183" t="s">
        <v>62</v>
      </c>
      <c r="H164" s="184"/>
      <c r="I164" s="74" t="str">
        <f>F164</f>
        <v>30/06/03</v>
      </c>
      <c r="J164" s="74" t="str">
        <f>G164</f>
        <v>30/06/02</v>
      </c>
    </row>
    <row r="165" spans="1:10" ht="12.75">
      <c r="A165" s="69"/>
      <c r="B165" s="57"/>
      <c r="C165" s="50"/>
      <c r="D165" s="50"/>
      <c r="E165" s="50"/>
      <c r="F165" s="70" t="s">
        <v>6</v>
      </c>
      <c r="G165" s="181" t="s">
        <v>6</v>
      </c>
      <c r="H165" s="182"/>
      <c r="I165" s="71" t="s">
        <v>6</v>
      </c>
      <c r="J165" s="70" t="s">
        <v>6</v>
      </c>
    </row>
    <row r="166" spans="1:10" ht="12.75">
      <c r="A166" s="69"/>
      <c r="B166" s="57"/>
      <c r="C166" s="50"/>
      <c r="D166" s="50"/>
      <c r="E166" s="50"/>
      <c r="F166" s="70"/>
      <c r="G166" s="75"/>
      <c r="H166" s="76"/>
      <c r="I166" s="71"/>
      <c r="J166" s="70"/>
    </row>
    <row r="167" spans="1:10" ht="12.75">
      <c r="A167" s="77">
        <v>1</v>
      </c>
      <c r="B167" s="78"/>
      <c r="C167" s="79" t="s">
        <v>7</v>
      </c>
      <c r="D167" s="79"/>
      <c r="E167" s="80"/>
      <c r="F167" s="81">
        <f>+'[1]cur quarter'!Z17</f>
        <v>34640</v>
      </c>
      <c r="G167" s="82">
        <f>+'[1]pre quarter'!N17</f>
        <v>35033</v>
      </c>
      <c r="H167" s="83"/>
      <c r="I167" s="84">
        <f>+'[1]cum quarter current yr'!AE17</f>
        <v>64489</v>
      </c>
      <c r="J167" s="81">
        <f>+'[1]cum. preceding yr'!N17</f>
        <v>66469</v>
      </c>
    </row>
    <row r="168" spans="1:10" ht="12.75">
      <c r="A168" s="69"/>
      <c r="B168" s="57"/>
      <c r="C168" s="9"/>
      <c r="D168" s="9"/>
      <c r="E168" s="50"/>
      <c r="F168" s="85"/>
      <c r="G168" s="13"/>
      <c r="H168" s="86"/>
      <c r="I168" s="87"/>
      <c r="J168" s="85"/>
    </row>
    <row r="169" spans="1:10" ht="12.75">
      <c r="A169" s="77">
        <v>2</v>
      </c>
      <c r="B169" s="78"/>
      <c r="C169" s="79" t="s">
        <v>63</v>
      </c>
      <c r="D169" s="79"/>
      <c r="E169" s="80"/>
      <c r="F169" s="81">
        <f>+'[1]cur quarter'!Z32</f>
        <v>13247</v>
      </c>
      <c r="G169" s="82">
        <f>+'[1]pre quarter'!N32</f>
        <v>13073</v>
      </c>
      <c r="H169" s="83"/>
      <c r="I169" s="84">
        <f>+'[1]cum quarter current yr'!AE32</f>
        <v>27262</v>
      </c>
      <c r="J169" s="81">
        <f>+'[1]cum. preceding yr'!N32</f>
        <v>25510</v>
      </c>
    </row>
    <row r="170" spans="1:10" ht="12.75">
      <c r="A170" s="69"/>
      <c r="B170" s="57"/>
      <c r="C170" s="9"/>
      <c r="D170" s="9"/>
      <c r="E170" s="50"/>
      <c r="F170" s="85"/>
      <c r="G170" s="13"/>
      <c r="H170" s="86"/>
      <c r="I170" s="87"/>
      <c r="J170" s="85"/>
    </row>
    <row r="171" spans="1:10" ht="12.75">
      <c r="A171" s="77">
        <v>3</v>
      </c>
      <c r="B171" s="78"/>
      <c r="C171" s="79" t="s">
        <v>64</v>
      </c>
      <c r="D171" s="79"/>
      <c r="E171" s="80"/>
      <c r="F171" s="81">
        <f>+'[1]cur quarter'!Z36</f>
        <v>9426</v>
      </c>
      <c r="G171" s="82">
        <f>+'[1]pre quarter'!N36</f>
        <v>9869</v>
      </c>
      <c r="H171" s="83"/>
      <c r="I171" s="84">
        <f>+'[1]cum quarter current yr'!AE36</f>
        <v>19410</v>
      </c>
      <c r="J171" s="81">
        <f>+'[1]cum. preceding yr'!N36</f>
        <v>18426</v>
      </c>
    </row>
    <row r="172" spans="1:10" ht="12.75">
      <c r="A172" s="69"/>
      <c r="B172" s="57"/>
      <c r="C172" s="9"/>
      <c r="D172" s="9"/>
      <c r="E172" s="50"/>
      <c r="F172" s="85"/>
      <c r="G172" s="13"/>
      <c r="H172" s="86"/>
      <c r="I172" s="87"/>
      <c r="J172" s="85"/>
    </row>
    <row r="173" spans="1:10" ht="12.75">
      <c r="A173" s="77">
        <v>4</v>
      </c>
      <c r="B173" s="78"/>
      <c r="C173" s="79" t="s">
        <v>65</v>
      </c>
      <c r="D173" s="79"/>
      <c r="E173" s="80"/>
      <c r="F173" s="81">
        <f>+'[1]cur quarter'!Z41</f>
        <v>9426</v>
      </c>
      <c r="G173" s="82">
        <f>+'[1]pre quarter'!N41</f>
        <v>9869</v>
      </c>
      <c r="H173" s="83"/>
      <c r="I173" s="84">
        <f>+'[1]cum quarter current yr'!AE41</f>
        <v>19410</v>
      </c>
      <c r="J173" s="81">
        <f>+'[1]cum. preceding yr'!N41</f>
        <v>18426</v>
      </c>
    </row>
    <row r="174" spans="1:10" ht="12.75">
      <c r="A174" s="69"/>
      <c r="B174" s="57"/>
      <c r="C174" s="9"/>
      <c r="D174" s="9"/>
      <c r="E174" s="50"/>
      <c r="F174" s="85"/>
      <c r="G174" s="13"/>
      <c r="H174" s="86"/>
      <c r="I174" s="87"/>
      <c r="J174" s="85"/>
    </row>
    <row r="175" spans="1:10" ht="12.75">
      <c r="A175" s="77">
        <v>5</v>
      </c>
      <c r="B175" s="78"/>
      <c r="C175" s="79" t="s">
        <v>66</v>
      </c>
      <c r="D175" s="79"/>
      <c r="E175" s="80"/>
      <c r="F175" s="88">
        <f>F38</f>
        <v>8.028960817717206</v>
      </c>
      <c r="G175" s="89">
        <f>G38</f>
        <v>8.406303236797275</v>
      </c>
      <c r="H175" s="90"/>
      <c r="I175" s="91">
        <f>I38</f>
        <v>16.533219761499147</v>
      </c>
      <c r="J175" s="88">
        <f>J38</f>
        <v>15.695059625212947</v>
      </c>
    </row>
    <row r="176" spans="1:10" ht="12.75">
      <c r="A176" s="69"/>
      <c r="B176" s="57"/>
      <c r="C176" s="9"/>
      <c r="D176" s="9"/>
      <c r="E176" s="50"/>
      <c r="F176" s="85"/>
      <c r="G176" s="13"/>
      <c r="H176" s="86"/>
      <c r="I176" s="87"/>
      <c r="J176" s="85"/>
    </row>
    <row r="177" spans="1:10" ht="12.75">
      <c r="A177" s="77">
        <v>6</v>
      </c>
      <c r="B177" s="78"/>
      <c r="C177" s="79" t="s">
        <v>67</v>
      </c>
      <c r="D177" s="79"/>
      <c r="E177" s="80"/>
      <c r="F177" s="92">
        <v>0</v>
      </c>
      <c r="G177" s="93">
        <v>0</v>
      </c>
      <c r="H177" s="94"/>
      <c r="I177" s="95">
        <v>0</v>
      </c>
      <c r="J177" s="96">
        <v>0</v>
      </c>
    </row>
    <row r="178" spans="1:10" ht="12.75">
      <c r="A178" s="69"/>
      <c r="B178" s="57"/>
      <c r="C178" s="9"/>
      <c r="D178" s="9"/>
      <c r="E178" s="50"/>
      <c r="F178" s="85"/>
      <c r="G178" s="13"/>
      <c r="H178" s="86"/>
      <c r="I178" s="87"/>
      <c r="J178" s="85"/>
    </row>
    <row r="179" spans="1:10" ht="12.75">
      <c r="A179" s="69"/>
      <c r="B179" s="57"/>
      <c r="C179" s="9"/>
      <c r="D179" s="9"/>
      <c r="E179" s="50"/>
      <c r="F179" s="85"/>
      <c r="G179" s="13"/>
      <c r="H179" s="86"/>
      <c r="I179" s="87"/>
      <c r="J179" s="85"/>
    </row>
    <row r="180" spans="1:10" ht="12.75">
      <c r="A180" s="69"/>
      <c r="B180" s="57"/>
      <c r="C180" s="9"/>
      <c r="D180" s="9"/>
      <c r="E180" s="50"/>
      <c r="F180" s="85"/>
      <c r="G180" s="13"/>
      <c r="H180" s="86"/>
      <c r="I180" s="71" t="s">
        <v>68</v>
      </c>
      <c r="J180" s="70" t="s">
        <v>69</v>
      </c>
    </row>
    <row r="181" spans="1:10" ht="12.75">
      <c r="A181" s="69"/>
      <c r="B181" s="57"/>
      <c r="C181" s="9"/>
      <c r="D181" s="9"/>
      <c r="E181" s="50"/>
      <c r="F181" s="85"/>
      <c r="G181" s="13"/>
      <c r="H181" s="86"/>
      <c r="I181" s="71" t="s">
        <v>54</v>
      </c>
      <c r="J181" s="70" t="s">
        <v>70</v>
      </c>
    </row>
    <row r="182" spans="1:10" ht="12.75">
      <c r="A182" s="69"/>
      <c r="B182" s="57"/>
      <c r="C182" s="9"/>
      <c r="D182" s="9"/>
      <c r="E182" s="50"/>
      <c r="F182" s="85"/>
      <c r="G182" s="13"/>
      <c r="H182" s="86"/>
      <c r="I182" s="71" t="s">
        <v>58</v>
      </c>
      <c r="J182" s="70" t="s">
        <v>71</v>
      </c>
    </row>
    <row r="183" spans="1:10" ht="12.75">
      <c r="A183" s="69"/>
      <c r="B183" s="57"/>
      <c r="C183" s="9"/>
      <c r="D183" s="9"/>
      <c r="E183" s="50"/>
      <c r="F183" s="85"/>
      <c r="G183" s="13"/>
      <c r="H183" s="86"/>
      <c r="I183" s="74" t="s">
        <v>61</v>
      </c>
      <c r="J183" s="74" t="s">
        <v>72</v>
      </c>
    </row>
    <row r="184" spans="1:10" ht="12.75">
      <c r="A184" s="69"/>
      <c r="B184" s="57"/>
      <c r="C184" s="9"/>
      <c r="D184" s="9"/>
      <c r="E184" s="50"/>
      <c r="F184" s="85"/>
      <c r="G184" s="13"/>
      <c r="H184" s="86"/>
      <c r="I184" s="73"/>
      <c r="J184" s="74"/>
    </row>
    <row r="185" spans="1:10" ht="12.75">
      <c r="A185" s="69">
        <v>7</v>
      </c>
      <c r="B185" s="57"/>
      <c r="C185" s="9" t="s">
        <v>48</v>
      </c>
      <c r="D185" s="9"/>
      <c r="E185" s="50"/>
      <c r="F185" s="97"/>
      <c r="G185" s="98"/>
      <c r="H185" s="86"/>
      <c r="I185" s="99">
        <f>I126</f>
        <v>1.5804398803748887</v>
      </c>
      <c r="J185" s="97">
        <f>J126</f>
        <v>1.4132367972742759</v>
      </c>
    </row>
    <row r="186" spans="1:10" ht="12.75">
      <c r="A186" s="100"/>
      <c r="B186" s="101"/>
      <c r="C186" s="102"/>
      <c r="D186" s="102"/>
      <c r="E186" s="103"/>
      <c r="F186" s="104"/>
      <c r="G186" s="105"/>
      <c r="H186" s="106"/>
      <c r="I186" s="107"/>
      <c r="J186" s="104"/>
    </row>
    <row r="187" spans="1:10" ht="12.75">
      <c r="A187" s="69"/>
      <c r="B187" s="57"/>
      <c r="C187" s="9"/>
      <c r="D187" s="9"/>
      <c r="E187" s="50"/>
      <c r="F187" s="13"/>
      <c r="G187" s="13"/>
      <c r="H187" s="13"/>
      <c r="I187" s="13"/>
      <c r="J187" s="86"/>
    </row>
    <row r="188" spans="1:10" ht="12.75">
      <c r="A188" s="69"/>
      <c r="B188" s="57"/>
      <c r="C188" s="9" t="s">
        <v>73</v>
      </c>
      <c r="D188" s="50"/>
      <c r="E188" s="50"/>
      <c r="F188" s="13"/>
      <c r="G188" s="13"/>
      <c r="H188" s="13"/>
      <c r="I188" s="13"/>
      <c r="J188" s="86"/>
    </row>
    <row r="189" spans="1:10" ht="12.75">
      <c r="A189" s="69"/>
      <c r="B189" s="57"/>
      <c r="C189" s="9"/>
      <c r="D189" s="50"/>
      <c r="E189" s="50"/>
      <c r="F189" s="13"/>
      <c r="G189" s="13"/>
      <c r="H189" s="13"/>
      <c r="I189" s="13"/>
      <c r="J189" s="86"/>
    </row>
    <row r="190" spans="1:10" ht="12.75">
      <c r="A190" s="100"/>
      <c r="B190" s="101"/>
      <c r="C190" s="102"/>
      <c r="D190" s="103"/>
      <c r="E190" s="103"/>
      <c r="F190" s="105"/>
      <c r="G190" s="105"/>
      <c r="H190" s="105"/>
      <c r="I190" s="105"/>
      <c r="J190" s="106"/>
    </row>
    <row r="191" spans="4:10" ht="12.75">
      <c r="D191" s="29"/>
      <c r="E191" s="29"/>
      <c r="F191" s="12"/>
      <c r="G191" s="12"/>
      <c r="H191" s="12"/>
      <c r="I191" s="12"/>
      <c r="J191" s="12"/>
    </row>
    <row r="192" spans="1:10" ht="12.75">
      <c r="A192" s="1" t="s">
        <v>0</v>
      </c>
      <c r="B192" s="1"/>
      <c r="D192" s="29"/>
      <c r="E192" s="29"/>
      <c r="F192" s="12"/>
      <c r="G192" s="12"/>
      <c r="H192" s="12"/>
      <c r="I192" s="12"/>
      <c r="J192" s="12"/>
    </row>
    <row r="193" spans="1:10" ht="12.75">
      <c r="A193" s="1" t="s">
        <v>74</v>
      </c>
      <c r="B193" s="1"/>
      <c r="D193" s="29"/>
      <c r="E193" s="29"/>
      <c r="F193" s="12"/>
      <c r="G193" s="12"/>
      <c r="H193" s="12"/>
      <c r="I193" s="12"/>
      <c r="J193" s="12"/>
    </row>
    <row r="194" spans="1:10" ht="12.75">
      <c r="A194" s="1" t="s">
        <v>75</v>
      </c>
      <c r="B194" s="1"/>
      <c r="D194" s="29"/>
      <c r="E194" s="29"/>
      <c r="F194" s="12"/>
      <c r="G194" s="12"/>
      <c r="H194" s="12"/>
      <c r="I194" s="12"/>
      <c r="J194" s="12"/>
    </row>
    <row r="195" spans="4:10" ht="12.75">
      <c r="D195" s="29"/>
      <c r="E195" s="29"/>
      <c r="F195" s="12"/>
      <c r="G195" s="12"/>
      <c r="H195" s="12"/>
      <c r="I195" s="12"/>
      <c r="J195" s="12"/>
    </row>
    <row r="196" spans="4:10" ht="12.75">
      <c r="D196" s="29"/>
      <c r="E196" s="29"/>
      <c r="F196" s="12"/>
      <c r="G196" s="12"/>
      <c r="H196" s="12"/>
      <c r="I196" s="12"/>
      <c r="J196" s="12"/>
    </row>
    <row r="197" spans="1:10" ht="12.75">
      <c r="A197" s="66"/>
      <c r="B197" s="67"/>
      <c r="C197" s="68"/>
      <c r="D197" s="68"/>
      <c r="E197" s="68"/>
      <c r="F197" s="176" t="s">
        <v>52</v>
      </c>
      <c r="G197" s="177"/>
      <c r="H197" s="178"/>
      <c r="I197" s="176" t="s">
        <v>53</v>
      </c>
      <c r="J197" s="178"/>
    </row>
    <row r="198" spans="1:10" ht="12.75">
      <c r="A198" s="69"/>
      <c r="B198" s="57"/>
      <c r="C198" s="50"/>
      <c r="D198" s="50"/>
      <c r="E198" s="50"/>
      <c r="F198" s="72" t="s">
        <v>54</v>
      </c>
      <c r="G198" s="179" t="s">
        <v>55</v>
      </c>
      <c r="H198" s="180"/>
      <c r="I198" s="72" t="s">
        <v>54</v>
      </c>
      <c r="J198" s="72" t="s">
        <v>55</v>
      </c>
    </row>
    <row r="199" spans="1:10" ht="12.75">
      <c r="A199" s="69"/>
      <c r="B199" s="57"/>
      <c r="C199" s="50"/>
      <c r="D199" s="50"/>
      <c r="E199" s="50"/>
      <c r="F199" s="70" t="s">
        <v>56</v>
      </c>
      <c r="G199" s="181" t="s">
        <v>57</v>
      </c>
      <c r="H199" s="182"/>
      <c r="I199" s="70" t="s">
        <v>56</v>
      </c>
      <c r="J199" s="70" t="s">
        <v>57</v>
      </c>
    </row>
    <row r="200" spans="1:10" ht="12.75">
      <c r="A200" s="69"/>
      <c r="B200" s="57"/>
      <c r="C200" s="50"/>
      <c r="D200" s="50"/>
      <c r="E200" s="50"/>
      <c r="F200" s="70" t="s">
        <v>58</v>
      </c>
      <c r="G200" s="181" t="s">
        <v>58</v>
      </c>
      <c r="H200" s="182"/>
      <c r="I200" s="70" t="s">
        <v>59</v>
      </c>
      <c r="J200" s="70" t="s">
        <v>60</v>
      </c>
    </row>
    <row r="201" spans="1:10" ht="12.75">
      <c r="A201" s="69"/>
      <c r="B201" s="57"/>
      <c r="C201" s="50"/>
      <c r="D201" s="50"/>
      <c r="E201" s="50"/>
      <c r="F201" s="74" t="str">
        <f>F164</f>
        <v>30/06/03</v>
      </c>
      <c r="G201" s="183" t="str">
        <f>G164</f>
        <v>30/06/02</v>
      </c>
      <c r="H201" s="184"/>
      <c r="I201" s="74" t="str">
        <f>F201</f>
        <v>30/06/03</v>
      </c>
      <c r="J201" s="74" t="str">
        <f>G201</f>
        <v>30/06/02</v>
      </c>
    </row>
    <row r="202" spans="1:10" ht="12.75">
      <c r="A202" s="100"/>
      <c r="B202" s="101"/>
      <c r="C202" s="103"/>
      <c r="D202" s="103"/>
      <c r="E202" s="103"/>
      <c r="F202" s="108" t="s">
        <v>6</v>
      </c>
      <c r="G202" s="185" t="s">
        <v>6</v>
      </c>
      <c r="H202" s="186"/>
      <c r="I202" s="108" t="s">
        <v>6</v>
      </c>
      <c r="J202" s="108" t="s">
        <v>6</v>
      </c>
    </row>
    <row r="203" spans="1:10" ht="12.75">
      <c r="A203" s="66"/>
      <c r="B203" s="67"/>
      <c r="C203" s="109"/>
      <c r="D203" s="68"/>
      <c r="E203" s="68"/>
      <c r="F203" s="110"/>
      <c r="G203" s="111"/>
      <c r="H203" s="112"/>
      <c r="I203" s="110"/>
      <c r="J203" s="110"/>
    </row>
    <row r="204" spans="1:10" ht="12.75">
      <c r="A204" s="77"/>
      <c r="B204" s="78"/>
      <c r="C204" s="79" t="s">
        <v>76</v>
      </c>
      <c r="D204" s="80"/>
      <c r="E204" s="80"/>
      <c r="F204" s="81">
        <f>F22</f>
        <v>11461</v>
      </c>
      <c r="G204" s="84">
        <f>G22</f>
        <v>11862</v>
      </c>
      <c r="H204" s="83"/>
      <c r="I204" s="81">
        <f>+'[1]cum quarter current yr'!AE26</f>
        <v>23745</v>
      </c>
      <c r="J204" s="81">
        <f>+'[1]cum. preceding yr'!N26</f>
        <v>22574</v>
      </c>
    </row>
    <row r="205" spans="1:10" ht="12.75">
      <c r="A205" s="69"/>
      <c r="B205" s="57"/>
      <c r="C205" s="9"/>
      <c r="D205" s="50"/>
      <c r="E205" s="50"/>
      <c r="F205" s="85"/>
      <c r="G205" s="87"/>
      <c r="H205" s="86"/>
      <c r="I205" s="85"/>
      <c r="J205" s="85"/>
    </row>
    <row r="206" spans="1:10" ht="12.75">
      <c r="A206" s="77"/>
      <c r="B206" s="78"/>
      <c r="C206" s="79" t="s">
        <v>77</v>
      </c>
      <c r="D206" s="80"/>
      <c r="E206" s="80"/>
      <c r="F206" s="81">
        <f>+'[1]cur quarter'!Z22</f>
        <v>185</v>
      </c>
      <c r="G206" s="84">
        <f>+'[1]pre quarter'!N22</f>
        <v>1014</v>
      </c>
      <c r="H206" s="83"/>
      <c r="I206" s="81">
        <f>+'[1]cum quarter current yr'!AE22</f>
        <v>415</v>
      </c>
      <c r="J206" s="81">
        <f>+'[1]cum. preceding yr'!N22</f>
        <v>1409</v>
      </c>
    </row>
    <row r="207" spans="1:10" ht="12.75">
      <c r="A207" s="69"/>
      <c r="B207" s="57"/>
      <c r="C207" s="9"/>
      <c r="D207" s="50"/>
      <c r="E207" s="50"/>
      <c r="F207" s="85"/>
      <c r="G207" s="87"/>
      <c r="H207" s="86"/>
      <c r="I207" s="85"/>
      <c r="J207" s="85"/>
    </row>
    <row r="208" spans="1:10" ht="12.75">
      <c r="A208" s="100"/>
      <c r="B208" s="101"/>
      <c r="C208" s="102" t="s">
        <v>78</v>
      </c>
      <c r="D208" s="103"/>
      <c r="E208" s="103"/>
      <c r="F208" s="104">
        <f>'[1]cur quarter'!Z28</f>
        <v>-3</v>
      </c>
      <c r="G208" s="107">
        <f>'[1]pre quarter'!N28</f>
        <v>-47</v>
      </c>
      <c r="H208" s="106"/>
      <c r="I208" s="104">
        <f>'[1]cum quarter current yr'!AE28</f>
        <v>-3</v>
      </c>
      <c r="J208" s="104">
        <f>+'[1]cum. preceding yr'!N28</f>
        <v>-93</v>
      </c>
    </row>
    <row r="209" spans="1:10" ht="12.75">
      <c r="A209" s="69"/>
      <c r="B209" s="57"/>
      <c r="C209" s="9"/>
      <c r="D209" s="50"/>
      <c r="E209" s="50"/>
      <c r="F209" s="13"/>
      <c r="G209" s="13"/>
      <c r="H209" s="13"/>
      <c r="I209" s="13"/>
      <c r="J209" s="86"/>
    </row>
    <row r="210" spans="1:10" ht="12.75">
      <c r="A210" s="69"/>
      <c r="B210" s="57"/>
      <c r="C210" s="9" t="s">
        <v>79</v>
      </c>
      <c r="D210" s="50"/>
      <c r="E210" s="9" t="s">
        <v>80</v>
      </c>
      <c r="F210" s="13"/>
      <c r="G210" s="13"/>
      <c r="H210" s="13"/>
      <c r="I210" s="13"/>
      <c r="J210" s="86"/>
    </row>
    <row r="211" spans="1:10" ht="12.75">
      <c r="A211" s="100"/>
      <c r="B211" s="101"/>
      <c r="C211" s="102"/>
      <c r="D211" s="103"/>
      <c r="E211" s="103"/>
      <c r="F211" s="105"/>
      <c r="G211" s="105"/>
      <c r="H211" s="105"/>
      <c r="I211" s="105"/>
      <c r="J211" s="106"/>
    </row>
  </sheetData>
  <mergeCells count="18">
    <mergeCell ref="G201:H201"/>
    <mergeCell ref="G202:H202"/>
    <mergeCell ref="I197:J197"/>
    <mergeCell ref="G198:H198"/>
    <mergeCell ref="G199:H199"/>
    <mergeCell ref="G200:H200"/>
    <mergeCell ref="G163:H163"/>
    <mergeCell ref="G164:H164"/>
    <mergeCell ref="G165:H165"/>
    <mergeCell ref="F197:H197"/>
    <mergeCell ref="F160:H160"/>
    <mergeCell ref="I160:J160"/>
    <mergeCell ref="G161:H161"/>
    <mergeCell ref="G162:H162"/>
    <mergeCell ref="F8:G8"/>
    <mergeCell ref="I8:J8"/>
    <mergeCell ref="F9:G9"/>
    <mergeCell ref="I9:J9"/>
  </mergeCells>
  <printOptions/>
  <pageMargins left="0.75" right="0.75" top="1" bottom="1" header="0.5" footer="0.5"/>
  <pageSetup fitToHeight="3" fitToWidth="3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G23" sqref="G23"/>
    </sheetView>
  </sheetViews>
  <sheetFormatPr defaultColWidth="9.140625" defaultRowHeight="12.75"/>
  <cols>
    <col min="1" max="1" width="2.7109375" style="2" customWidth="1"/>
    <col min="2" max="2" width="2.28125" style="2" customWidth="1"/>
    <col min="3" max="3" width="47.140625" style="2" customWidth="1"/>
    <col min="4" max="4" width="0" style="3" hidden="1" customWidth="1"/>
    <col min="5" max="5" width="9.140625" style="3" customWidth="1"/>
    <col min="6" max="7" width="17.00390625" style="12" customWidth="1"/>
    <col min="8" max="8" width="1.1484375" style="12" customWidth="1"/>
    <col min="9" max="9" width="15.7109375" style="2" hidden="1" customWidth="1"/>
    <col min="10" max="10" width="16.00390625" style="26" hidden="1" customWidth="1"/>
    <col min="11" max="11" width="16.00390625" style="26" customWidth="1"/>
    <col min="12" max="12" width="8.7109375" style="2" bestFit="1" customWidth="1"/>
    <col min="13" max="13" width="8.140625" style="2" bestFit="1" customWidth="1"/>
    <col min="14" max="16384" width="9.140625" style="2" customWidth="1"/>
  </cols>
  <sheetData>
    <row r="1" spans="1:3" ht="12.75">
      <c r="A1" s="1" t="s">
        <v>0</v>
      </c>
      <c r="B1" s="1"/>
      <c r="C1" s="1"/>
    </row>
    <row r="3" spans="1:3" ht="12.75">
      <c r="A3" s="1" t="s">
        <v>81</v>
      </c>
      <c r="B3" s="4"/>
      <c r="C3" s="4"/>
    </row>
    <row r="4" spans="1:7" ht="12.75">
      <c r="A4" s="43" t="s">
        <v>82</v>
      </c>
      <c r="G4" s="36"/>
    </row>
    <row r="5" spans="1:3" ht="12.75">
      <c r="A5" s="4"/>
      <c r="B5" s="4"/>
      <c r="C5" s="4"/>
    </row>
    <row r="6" spans="7:11" ht="12.75">
      <c r="G6" s="113" t="s">
        <v>83</v>
      </c>
      <c r="H6" s="114"/>
      <c r="I6" s="114" t="s">
        <v>83</v>
      </c>
      <c r="J6" s="115" t="str">
        <f>G6</f>
        <v>6 months ended</v>
      </c>
      <c r="K6" s="115"/>
    </row>
    <row r="7" spans="7:11" ht="12.75">
      <c r="G7" s="116" t="s">
        <v>84</v>
      </c>
      <c r="H7" s="116"/>
      <c r="I7" s="116" t="s">
        <v>85</v>
      </c>
      <c r="J7" s="117" t="s">
        <v>86</v>
      </c>
      <c r="K7" s="117"/>
    </row>
    <row r="8" spans="3:11" ht="12.75">
      <c r="C8" s="2" t="s">
        <v>87</v>
      </c>
      <c r="D8" s="3" t="s">
        <v>88</v>
      </c>
      <c r="G8" s="118" t="s">
        <v>6</v>
      </c>
      <c r="H8" s="118"/>
      <c r="I8" s="118" t="s">
        <v>6</v>
      </c>
      <c r="J8" s="119" t="s">
        <v>6</v>
      </c>
      <c r="K8" s="119"/>
    </row>
    <row r="10" ht="12.75">
      <c r="A10" s="43" t="s">
        <v>89</v>
      </c>
    </row>
    <row r="11" ht="12.75">
      <c r="A11" s="43"/>
    </row>
    <row r="12" spans="2:10" ht="12.75">
      <c r="B12" s="2" t="s">
        <v>90</v>
      </c>
      <c r="D12" s="3" t="s">
        <v>91</v>
      </c>
      <c r="G12" s="12">
        <f>'[1]CF Input'!AA10</f>
        <v>19410</v>
      </c>
      <c r="J12" s="26">
        <f>'[1]CF Input'!AF10</f>
        <v>26812</v>
      </c>
    </row>
    <row r="14" ht="12.75">
      <c r="B14" s="2" t="s">
        <v>92</v>
      </c>
    </row>
    <row r="15" spans="3:10" ht="12.75">
      <c r="C15" s="2" t="s">
        <v>93</v>
      </c>
      <c r="D15" s="3" t="s">
        <v>94</v>
      </c>
      <c r="G15" s="13">
        <f>'[1]Notes to CFS'!K97</f>
        <v>4878</v>
      </c>
      <c r="J15" s="26">
        <f>'[1]CF Input'!AF15+'[1]CF Input'!AF17+'[1]CF Input'!AF18+'[1]CF Input'!AF19+'[1]CF Input'!AF20+'[1]CF Input'!AF21+'[1]CF Input'!AF22</f>
        <v>1612</v>
      </c>
    </row>
    <row r="16" spans="3:11" ht="12.75" hidden="1">
      <c r="C16" s="2" t="s">
        <v>95</v>
      </c>
      <c r="G16" s="105">
        <v>0</v>
      </c>
      <c r="H16" s="13"/>
      <c r="J16" s="120">
        <f>'[1]CF Input'!AF16+'[1]CF Input'!AF23+'[1]CF Input'!AF24+'[1]CF Input'!AF25+'[1]CF Input'!AF26+'[1]CF Input'!AF27</f>
        <v>4282</v>
      </c>
      <c r="K16" s="27"/>
    </row>
    <row r="17" spans="3:11" ht="12.75">
      <c r="C17" s="2" t="s">
        <v>96</v>
      </c>
      <c r="G17" s="13">
        <f>'[1]Notes to CFS'!J91</f>
        <v>-415</v>
      </c>
      <c r="H17" s="13"/>
      <c r="J17" s="27"/>
      <c r="K17" s="27"/>
    </row>
    <row r="18" spans="3:11" ht="12.75">
      <c r="C18" s="2" t="s">
        <v>97</v>
      </c>
      <c r="G18" s="13">
        <f>'[1]Notes to CFS'!J85</f>
        <v>2.502</v>
      </c>
      <c r="H18" s="13"/>
      <c r="J18" s="27"/>
      <c r="K18" s="27"/>
    </row>
    <row r="19" ht="12.75">
      <c r="G19" s="105"/>
    </row>
    <row r="20" spans="2:10" ht="12.75">
      <c r="B20" s="2" t="s">
        <v>98</v>
      </c>
      <c r="G20" s="26">
        <f>SUM(G12:G19)</f>
        <v>23875.502</v>
      </c>
      <c r="H20" s="26"/>
      <c r="J20" s="26">
        <f>SUM(J12:J16)</f>
        <v>32706</v>
      </c>
    </row>
    <row r="22" ht="12.75">
      <c r="B22" s="2" t="s">
        <v>99</v>
      </c>
    </row>
    <row r="23" spans="3:10" ht="12.75">
      <c r="C23" s="2" t="s">
        <v>100</v>
      </c>
      <c r="D23" s="3" t="s">
        <v>101</v>
      </c>
      <c r="G23" s="12">
        <f>-('[1]CF Workings'!I18+'[1]CF Workings'!I19)+102</f>
        <v>-28577</v>
      </c>
      <c r="J23" s="26">
        <f>'[1]CF Input'!AF31+'[1]CF Input'!AF32</f>
        <v>-22807</v>
      </c>
    </row>
    <row r="24" spans="3:11" ht="12.75">
      <c r="C24" s="2" t="s">
        <v>102</v>
      </c>
      <c r="D24" s="3" t="s">
        <v>91</v>
      </c>
      <c r="G24" s="105">
        <f>'[1]CF Workings'!I24</f>
        <v>5808</v>
      </c>
      <c r="H24" s="13"/>
      <c r="J24" s="120">
        <f>'[1]CF Input'!AF33</f>
        <v>-2515</v>
      </c>
      <c r="K24" s="27"/>
    </row>
    <row r="26" spans="2:10" ht="12.75">
      <c r="B26" s="2" t="s">
        <v>103</v>
      </c>
      <c r="G26" s="12">
        <f>SUM(G20:G24)</f>
        <v>1106.5020000000004</v>
      </c>
      <c r="J26" s="26">
        <f>SUM(J20:J24)</f>
        <v>7384</v>
      </c>
    </row>
    <row r="28" spans="2:10" ht="12.75">
      <c r="B28" s="2" t="s">
        <v>104</v>
      </c>
      <c r="D28" s="3" t="s">
        <v>94</v>
      </c>
      <c r="G28" s="12">
        <f>-'[1]Notes to CFS'!J85</f>
        <v>-2.502</v>
      </c>
      <c r="J28" s="26">
        <f>'[1]CF Input'!AF42</f>
        <v>-347</v>
      </c>
    </row>
    <row r="29" spans="2:8" ht="12.75">
      <c r="B29" s="2" t="s">
        <v>105</v>
      </c>
      <c r="D29" s="3" t="s">
        <v>94</v>
      </c>
      <c r="G29" s="13">
        <f>'[1]CF Input'!AA40</f>
        <v>-5686</v>
      </c>
      <c r="H29" s="13"/>
    </row>
    <row r="30" ht="12.75">
      <c r="G30" s="105"/>
    </row>
    <row r="31" spans="2:11" ht="12.75">
      <c r="B31" s="2" t="s">
        <v>106</v>
      </c>
      <c r="G31" s="121">
        <v>-4582</v>
      </c>
      <c r="H31" s="121"/>
      <c r="J31" s="27">
        <f>'[1]CF Input'!AF40</f>
        <v>-10068</v>
      </c>
      <c r="K31" s="2"/>
    </row>
    <row r="32" spans="7:11" ht="12" customHeight="1">
      <c r="G32" s="13"/>
      <c r="H32" s="13"/>
      <c r="J32" s="27"/>
      <c r="K32" s="27"/>
    </row>
    <row r="33" ht="12.75">
      <c r="A33" s="43" t="s">
        <v>107</v>
      </c>
    </row>
    <row r="35" spans="2:10" ht="12.75">
      <c r="B35" s="12" t="s">
        <v>108</v>
      </c>
      <c r="D35" s="3" t="s">
        <v>109</v>
      </c>
      <c r="G35" s="12">
        <f>'[1]Notes to CFS'!H27</f>
        <v>17</v>
      </c>
      <c r="J35" s="26">
        <f>'[1]CF Input'!AF47</f>
        <v>172</v>
      </c>
    </row>
    <row r="36" spans="2:10" ht="12.75">
      <c r="B36" s="12" t="s">
        <v>110</v>
      </c>
      <c r="D36" s="3" t="s">
        <v>109</v>
      </c>
      <c r="G36" s="12">
        <f>-'[1]CF Workings'!H64</f>
        <v>-1329</v>
      </c>
      <c r="J36" s="26">
        <f>'[1]CF Input'!AF49</f>
        <v>-1981</v>
      </c>
    </row>
    <row r="37" spans="2:10" ht="12.75">
      <c r="B37" s="122" t="s">
        <v>111</v>
      </c>
      <c r="D37" s="3" t="s">
        <v>112</v>
      </c>
      <c r="G37" s="26">
        <f>'[1]CF Input'!AC50</f>
        <v>-2440</v>
      </c>
      <c r="H37" s="26"/>
      <c r="J37" s="26">
        <f>'[1]CF Input'!AF50</f>
        <v>-147</v>
      </c>
    </row>
    <row r="38" spans="2:10" ht="12.75" hidden="1">
      <c r="B38" s="2" t="s">
        <v>113</v>
      </c>
      <c r="G38" s="12">
        <f>'[1]CF Input'!AA51</f>
        <v>0</v>
      </c>
      <c r="J38" s="26">
        <f>'[1]CF Input'!AF51</f>
        <v>-5917</v>
      </c>
    </row>
    <row r="39" spans="2:10" ht="12.75" hidden="1">
      <c r="B39" s="2" t="s">
        <v>114</v>
      </c>
      <c r="G39" s="26">
        <f>'[1]CF Input'!AA52</f>
        <v>0</v>
      </c>
      <c r="H39" s="26"/>
      <c r="J39" s="26">
        <f>'[1]CF Input'!AF52</f>
        <v>1350</v>
      </c>
    </row>
    <row r="40" spans="2:10" ht="12.75">
      <c r="B40" s="2" t="s">
        <v>115</v>
      </c>
      <c r="D40" s="3" t="s">
        <v>94</v>
      </c>
      <c r="G40" s="26">
        <f>-'[1]Notes to CFS'!J91</f>
        <v>415</v>
      </c>
      <c r="H40" s="26"/>
      <c r="J40" s="26">
        <f>'[1]CF Input'!AF53</f>
        <v>1352</v>
      </c>
    </row>
    <row r="42" spans="2:11" ht="12.75">
      <c r="B42" s="2" t="s">
        <v>116</v>
      </c>
      <c r="G42" s="123">
        <f>SUM(G35:G40)</f>
        <v>-3337</v>
      </c>
      <c r="H42" s="13"/>
      <c r="J42" s="124">
        <f>SUM(J35:J40)</f>
        <v>-5171</v>
      </c>
      <c r="K42" s="27"/>
    </row>
    <row r="44" ht="12.75">
      <c r="A44" s="43" t="s">
        <v>117</v>
      </c>
    </row>
    <row r="46" spans="2:10" ht="12.75">
      <c r="B46" s="2" t="s">
        <v>118</v>
      </c>
      <c r="D46" s="3" t="s">
        <v>112</v>
      </c>
      <c r="G46" s="12">
        <f>'[1]CF Workings'!I80</f>
        <v>-1462</v>
      </c>
      <c r="J46" s="26">
        <f>'[1]CF Input'!AF63</f>
        <v>-389</v>
      </c>
    </row>
    <row r="47" spans="2:10" ht="12.75">
      <c r="B47" s="2" t="s">
        <v>119</v>
      </c>
      <c r="D47" s="3" t="s">
        <v>91</v>
      </c>
      <c r="G47" s="12">
        <f>'[1]CF Workings'!I25</f>
        <v>-99</v>
      </c>
      <c r="J47" s="26">
        <f>'[1]CF Input'!AF59+'[1]CF Input'!AF61+'[1]CF Input'!AF62</f>
        <v>-3741</v>
      </c>
    </row>
    <row r="49" spans="1:11" ht="12.75">
      <c r="A49" s="9" t="s">
        <v>120</v>
      </c>
      <c r="B49" s="9"/>
      <c r="C49" s="9"/>
      <c r="D49" s="57"/>
      <c r="E49" s="57"/>
      <c r="G49" s="123">
        <f>SUM(G46:G48)</f>
        <v>-1561</v>
      </c>
      <c r="H49" s="13"/>
      <c r="I49" s="9"/>
      <c r="J49" s="124">
        <f>SUM(J46:J47)</f>
        <v>-4130</v>
      </c>
      <c r="K49" s="27"/>
    </row>
    <row r="50" spans="1:12" ht="12.75">
      <c r="A50" s="9"/>
      <c r="B50" s="9"/>
      <c r="C50" s="9"/>
      <c r="D50" s="57"/>
      <c r="E50" s="57"/>
      <c r="G50" s="13"/>
      <c r="H50" s="13"/>
      <c r="I50" s="9"/>
      <c r="J50" s="27"/>
      <c r="K50" s="27"/>
      <c r="L50" s="9"/>
    </row>
    <row r="51" spans="1:13" ht="12.75">
      <c r="A51" s="9" t="s">
        <v>121</v>
      </c>
      <c r="B51" s="9"/>
      <c r="C51" s="9"/>
      <c r="D51" s="57"/>
      <c r="E51" s="57"/>
      <c r="L51" s="7"/>
      <c r="M51" s="7"/>
    </row>
    <row r="52" spans="1:13" ht="12.75">
      <c r="A52" s="9" t="s">
        <v>122</v>
      </c>
      <c r="B52" s="50"/>
      <c r="C52" s="50"/>
      <c r="D52" s="125"/>
      <c r="E52" s="125"/>
      <c r="G52" s="12">
        <f>G31+G42+G49</f>
        <v>-9480</v>
      </c>
      <c r="I52" s="29"/>
      <c r="J52" s="26" t="e">
        <f>#REF!+J42+J49</f>
        <v>#REF!</v>
      </c>
      <c r="L52" s="169"/>
      <c r="M52" s="122"/>
    </row>
    <row r="53" spans="1:12" ht="12.75">
      <c r="A53" s="50"/>
      <c r="B53" s="50"/>
      <c r="C53" s="50"/>
      <c r="D53" s="125"/>
      <c r="E53" s="125"/>
      <c r="G53" s="28"/>
      <c r="H53" s="28"/>
      <c r="I53" s="29"/>
      <c r="L53" s="29"/>
    </row>
    <row r="54" spans="1:12" ht="12.75">
      <c r="A54" s="9" t="s">
        <v>123</v>
      </c>
      <c r="B54" s="50"/>
      <c r="C54" s="50"/>
      <c r="D54" s="57" t="s">
        <v>112</v>
      </c>
      <c r="E54" s="57"/>
      <c r="G54" s="12">
        <f>'[1]CF Workings'!H81</f>
        <v>33969</v>
      </c>
      <c r="I54" s="50"/>
      <c r="J54" s="26">
        <f>'[1]CF Input'!AF68</f>
        <v>42248</v>
      </c>
      <c r="L54" s="29"/>
    </row>
    <row r="55" spans="1:12" ht="12.75">
      <c r="A55" s="50"/>
      <c r="B55" s="50"/>
      <c r="C55" s="50"/>
      <c r="D55" s="57"/>
      <c r="E55" s="57"/>
      <c r="G55" s="126"/>
      <c r="H55" s="34"/>
      <c r="I55" s="50"/>
      <c r="J55" s="127"/>
      <c r="K55" s="27"/>
      <c r="L55" s="29"/>
    </row>
    <row r="56" spans="1:13" ht="13.5" thickBot="1">
      <c r="A56" s="128" t="s">
        <v>124</v>
      </c>
      <c r="B56" s="50"/>
      <c r="C56" s="50"/>
      <c r="D56" s="57" t="s">
        <v>112</v>
      </c>
      <c r="E56" s="57"/>
      <c r="G56" s="129">
        <f>'[1]CF Workings'!G81</f>
        <v>24489</v>
      </c>
      <c r="H56" s="13"/>
      <c r="I56" s="50"/>
      <c r="J56" s="130" t="e">
        <f>SUM(J52:J54)</f>
        <v>#REF!</v>
      </c>
      <c r="K56" s="27"/>
      <c r="M56" s="12"/>
    </row>
    <row r="57" spans="1:12" ht="13.5" thickTop="1">
      <c r="A57" s="50"/>
      <c r="B57" s="50"/>
      <c r="C57" s="50"/>
      <c r="D57" s="125"/>
      <c r="E57" s="125"/>
      <c r="F57" s="28"/>
      <c r="G57" s="28"/>
      <c r="H57" s="28"/>
      <c r="I57" s="29"/>
      <c r="J57" s="131"/>
      <c r="K57" s="131"/>
      <c r="L57" s="29"/>
    </row>
    <row r="58" spans="1:12" ht="12.75">
      <c r="A58" s="50"/>
      <c r="B58" s="50"/>
      <c r="C58" s="50"/>
      <c r="D58" s="125"/>
      <c r="E58" s="125"/>
      <c r="F58" s="28"/>
      <c r="G58" s="28"/>
      <c r="H58" s="28"/>
      <c r="I58" s="29"/>
      <c r="J58" s="131"/>
      <c r="K58" s="131"/>
      <c r="L58" s="29"/>
    </row>
    <row r="59" spans="1:12" ht="12.75">
      <c r="A59" s="2" t="s">
        <v>125</v>
      </c>
      <c r="B59" s="29"/>
      <c r="C59" s="29"/>
      <c r="D59" s="132"/>
      <c r="E59" s="132"/>
      <c r="F59" s="28"/>
      <c r="G59" s="28"/>
      <c r="H59" s="28"/>
      <c r="I59" s="29"/>
      <c r="J59" s="131"/>
      <c r="K59" s="131"/>
      <c r="L59" s="29"/>
    </row>
    <row r="60" spans="1:12" ht="12.75">
      <c r="A60" s="2" t="s">
        <v>126</v>
      </c>
      <c r="B60" s="29"/>
      <c r="C60" s="29"/>
      <c r="D60" s="132"/>
      <c r="E60" s="132"/>
      <c r="F60" s="28"/>
      <c r="G60" s="28"/>
      <c r="H60" s="28"/>
      <c r="I60" s="29"/>
      <c r="J60" s="131"/>
      <c r="K60" s="131"/>
      <c r="L60" s="29"/>
    </row>
    <row r="61" spans="1:12" ht="12.75">
      <c r="A61" s="29"/>
      <c r="B61" s="29"/>
      <c r="C61" s="29"/>
      <c r="D61" s="132"/>
      <c r="E61" s="132"/>
      <c r="F61" s="28"/>
      <c r="G61" s="28"/>
      <c r="H61" s="28"/>
      <c r="I61" s="29"/>
      <c r="J61" s="131"/>
      <c r="K61" s="131"/>
      <c r="L61" s="29"/>
    </row>
    <row r="62" spans="1:12" ht="12.75">
      <c r="A62" s="29"/>
      <c r="B62" s="29"/>
      <c r="C62" s="29"/>
      <c r="D62" s="132"/>
      <c r="E62" s="132"/>
      <c r="F62" s="28"/>
      <c r="G62" s="28"/>
      <c r="H62" s="28"/>
      <c r="I62" s="29"/>
      <c r="J62" s="131"/>
      <c r="K62" s="131"/>
      <c r="L62" s="29"/>
    </row>
    <row r="63" spans="1:12" ht="12.75">
      <c r="A63" s="29"/>
      <c r="B63" s="29"/>
      <c r="C63" s="29"/>
      <c r="D63" s="132"/>
      <c r="E63" s="132"/>
      <c r="F63" s="28"/>
      <c r="G63" s="28"/>
      <c r="H63" s="28"/>
      <c r="I63" s="29"/>
      <c r="J63" s="131"/>
      <c r="K63" s="131"/>
      <c r="L63" s="29"/>
    </row>
    <row r="64" spans="1:12" ht="12.75">
      <c r="A64" s="29"/>
      <c r="B64" s="29"/>
      <c r="C64" s="29"/>
      <c r="D64" s="132"/>
      <c r="E64" s="132"/>
      <c r="F64" s="28"/>
      <c r="G64" s="28"/>
      <c r="H64" s="28"/>
      <c r="I64" s="29"/>
      <c r="J64" s="131"/>
      <c r="K64" s="131"/>
      <c r="L64" s="29"/>
    </row>
    <row r="65" spans="1:12" ht="12.75">
      <c r="A65" s="29"/>
      <c r="B65" s="29"/>
      <c r="C65" s="170" t="s">
        <v>152</v>
      </c>
      <c r="D65" s="132"/>
      <c r="F65" s="28"/>
      <c r="G65" s="28"/>
      <c r="H65" s="28"/>
      <c r="I65" s="29"/>
      <c r="J65" s="131"/>
      <c r="K65" s="131"/>
      <c r="L65" s="29"/>
    </row>
    <row r="66" spans="1:12" ht="12.75">
      <c r="A66" s="29"/>
      <c r="B66" s="29"/>
      <c r="C66" s="29"/>
      <c r="D66" s="132"/>
      <c r="E66" s="132"/>
      <c r="F66" s="28"/>
      <c r="G66" s="28"/>
      <c r="H66" s="28"/>
      <c r="I66" s="29"/>
      <c r="J66" s="131"/>
      <c r="K66" s="131"/>
      <c r="L66" s="29"/>
    </row>
    <row r="67" spans="1:12" ht="12.75">
      <c r="A67" s="29"/>
      <c r="B67" s="29"/>
      <c r="C67" s="29"/>
      <c r="D67" s="132"/>
      <c r="E67" s="132"/>
      <c r="F67" s="28"/>
      <c r="G67" s="28"/>
      <c r="H67" s="28"/>
      <c r="I67" s="29"/>
      <c r="J67" s="131"/>
      <c r="K67" s="131"/>
      <c r="L67" s="29"/>
    </row>
    <row r="68" spans="1:12" ht="12.75">
      <c r="A68" s="29"/>
      <c r="B68" s="29"/>
      <c r="C68" s="29"/>
      <c r="D68" s="132"/>
      <c r="E68" s="132"/>
      <c r="F68" s="28"/>
      <c r="G68" s="28"/>
      <c r="H68" s="28"/>
      <c r="I68" s="29"/>
      <c r="J68" s="131"/>
      <c r="K68" s="131"/>
      <c r="L68" s="29"/>
    </row>
    <row r="69" spans="1:12" ht="12.75">
      <c r="A69" s="29"/>
      <c r="B69" s="29"/>
      <c r="C69" s="29"/>
      <c r="D69" s="132"/>
      <c r="E69" s="132"/>
      <c r="F69" s="28"/>
      <c r="G69" s="28"/>
      <c r="H69" s="28"/>
      <c r="I69" s="29"/>
      <c r="J69" s="131"/>
      <c r="K69" s="131"/>
      <c r="L69" s="29"/>
    </row>
    <row r="70" spans="1:12" ht="12.75">
      <c r="A70" s="29"/>
      <c r="B70" s="29"/>
      <c r="C70" s="29"/>
      <c r="D70" s="132"/>
      <c r="E70" s="132"/>
      <c r="F70" s="28"/>
      <c r="G70" s="28"/>
      <c r="H70" s="28"/>
      <c r="I70" s="29"/>
      <c r="J70" s="131"/>
      <c r="K70" s="131"/>
      <c r="L70" s="29"/>
    </row>
    <row r="71" spans="1:12" ht="12.75">
      <c r="A71" s="29"/>
      <c r="B71" s="29"/>
      <c r="C71" s="29"/>
      <c r="D71" s="132"/>
      <c r="E71" s="132"/>
      <c r="F71" s="28"/>
      <c r="G71" s="28"/>
      <c r="H71" s="28"/>
      <c r="I71" s="29"/>
      <c r="J71" s="131"/>
      <c r="K71" s="131"/>
      <c r="L71" s="29"/>
    </row>
    <row r="72" spans="1:12" ht="12.75">
      <c r="A72" s="29"/>
      <c r="B72" s="29"/>
      <c r="C72" s="29"/>
      <c r="D72" s="132"/>
      <c r="E72" s="132"/>
      <c r="F72" s="28"/>
      <c r="G72" s="28"/>
      <c r="H72" s="28"/>
      <c r="I72" s="29"/>
      <c r="J72" s="131"/>
      <c r="K72" s="131"/>
      <c r="L72" s="29"/>
    </row>
    <row r="73" spans="1:12" ht="12.75">
      <c r="A73" s="29"/>
      <c r="B73" s="29"/>
      <c r="C73" s="29"/>
      <c r="D73" s="132"/>
      <c r="E73" s="132"/>
      <c r="F73" s="28"/>
      <c r="G73" s="28"/>
      <c r="H73" s="28"/>
      <c r="I73" s="29"/>
      <c r="J73" s="131"/>
      <c r="K73" s="131"/>
      <c r="L73" s="29"/>
    </row>
    <row r="74" spans="1:12" ht="12.75">
      <c r="A74" s="29"/>
      <c r="B74" s="29"/>
      <c r="C74" s="29"/>
      <c r="D74" s="132"/>
      <c r="E74" s="132"/>
      <c r="F74" s="28"/>
      <c r="G74" s="28"/>
      <c r="H74" s="28"/>
      <c r="I74" s="29"/>
      <c r="J74" s="131"/>
      <c r="K74" s="131"/>
      <c r="L74" s="29"/>
    </row>
    <row r="75" spans="1:12" ht="12.75">
      <c r="A75" s="29"/>
      <c r="B75" s="29"/>
      <c r="C75" s="29"/>
      <c r="D75" s="132"/>
      <c r="E75" s="132"/>
      <c r="F75" s="28"/>
      <c r="G75" s="28"/>
      <c r="H75" s="28"/>
      <c r="I75" s="29"/>
      <c r="J75" s="131"/>
      <c r="K75" s="131"/>
      <c r="L75" s="29"/>
    </row>
    <row r="76" spans="1:12" ht="12.75">
      <c r="A76" s="29"/>
      <c r="B76" s="29"/>
      <c r="C76" s="29"/>
      <c r="D76" s="132"/>
      <c r="E76" s="132"/>
      <c r="F76" s="28"/>
      <c r="G76" s="28"/>
      <c r="H76" s="28"/>
      <c r="I76" s="29"/>
      <c r="J76" s="131"/>
      <c r="K76" s="131"/>
      <c r="L76" s="29"/>
    </row>
    <row r="77" spans="1:12" ht="12.75">
      <c r="A77" s="29"/>
      <c r="B77" s="29"/>
      <c r="C77" s="29"/>
      <c r="D77" s="132"/>
      <c r="E77" s="132"/>
      <c r="F77" s="28"/>
      <c r="G77" s="28"/>
      <c r="H77" s="28"/>
      <c r="I77" s="29"/>
      <c r="J77" s="131"/>
      <c r="K77" s="131"/>
      <c r="L77" s="29"/>
    </row>
    <row r="78" spans="1:12" ht="12.75">
      <c r="A78" s="29"/>
      <c r="B78" s="29"/>
      <c r="C78" s="29"/>
      <c r="D78" s="132"/>
      <c r="E78" s="132"/>
      <c r="F78" s="28"/>
      <c r="G78" s="28"/>
      <c r="H78" s="28"/>
      <c r="I78" s="29"/>
      <c r="J78" s="131"/>
      <c r="K78" s="131"/>
      <c r="L78" s="29"/>
    </row>
    <row r="79" spans="1:12" ht="12.75">
      <c r="A79" s="29"/>
      <c r="B79" s="29"/>
      <c r="C79" s="29"/>
      <c r="D79" s="132"/>
      <c r="E79" s="132"/>
      <c r="F79" s="28"/>
      <c r="G79" s="28"/>
      <c r="H79" s="28"/>
      <c r="I79" s="29"/>
      <c r="J79" s="131"/>
      <c r="K79" s="131"/>
      <c r="L79" s="29"/>
    </row>
    <row r="80" spans="1:12" ht="12.75">
      <c r="A80" s="29"/>
      <c r="B80" s="29"/>
      <c r="C80" s="29"/>
      <c r="D80" s="132"/>
      <c r="E80" s="132"/>
      <c r="F80" s="28"/>
      <c r="G80" s="28"/>
      <c r="H80" s="28"/>
      <c r="I80" s="29"/>
      <c r="J80" s="131"/>
      <c r="K80" s="131"/>
      <c r="L80" s="29"/>
    </row>
    <row r="81" spans="1:12" ht="12.75">
      <c r="A81" s="29"/>
      <c r="B81" s="29"/>
      <c r="C81" s="29"/>
      <c r="D81" s="132"/>
      <c r="E81" s="132"/>
      <c r="F81" s="28"/>
      <c r="G81" s="28"/>
      <c r="H81" s="28"/>
      <c r="I81" s="29"/>
      <c r="J81" s="131"/>
      <c r="K81" s="131"/>
      <c r="L81" s="29"/>
    </row>
    <row r="82" spans="1:12" ht="12.75">
      <c r="A82" s="29"/>
      <c r="B82" s="29"/>
      <c r="C82" s="29"/>
      <c r="D82" s="132"/>
      <c r="E82" s="132"/>
      <c r="F82" s="28"/>
      <c r="G82" s="28"/>
      <c r="H82" s="28"/>
      <c r="I82" s="29"/>
      <c r="J82" s="131"/>
      <c r="K82" s="131"/>
      <c r="L82" s="29"/>
    </row>
    <row r="83" spans="1:12" ht="12.75">
      <c r="A83" s="29"/>
      <c r="B83" s="29"/>
      <c r="C83" s="29"/>
      <c r="D83" s="132"/>
      <c r="E83" s="132"/>
      <c r="F83" s="28"/>
      <c r="G83" s="28"/>
      <c r="H83" s="28"/>
      <c r="I83" s="29"/>
      <c r="J83" s="131"/>
      <c r="K83" s="131"/>
      <c r="L83" s="29"/>
    </row>
    <row r="84" spans="1:12" ht="12.75">
      <c r="A84" s="29"/>
      <c r="B84" s="29"/>
      <c r="C84" s="29"/>
      <c r="D84" s="132"/>
      <c r="E84" s="132"/>
      <c r="F84" s="28"/>
      <c r="G84" s="28"/>
      <c r="H84" s="28"/>
      <c r="I84" s="29"/>
      <c r="J84" s="131"/>
      <c r="K84" s="131"/>
      <c r="L84" s="29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58">
      <selection activeCell="E63" sqref="E63"/>
    </sheetView>
  </sheetViews>
  <sheetFormatPr defaultColWidth="9.140625" defaultRowHeight="12.75"/>
  <cols>
    <col min="1" max="1" width="30.421875" style="134" customWidth="1"/>
    <col min="2" max="2" width="8.8515625" style="134" hidden="1" customWidth="1"/>
    <col min="3" max="5" width="11.7109375" style="134" customWidth="1"/>
    <col min="6" max="6" width="17.28125" style="134" customWidth="1"/>
    <col min="7" max="7" width="15.8515625" style="134" customWidth="1"/>
    <col min="8" max="8" width="11.7109375" style="134" customWidth="1"/>
    <col min="9" max="16384" width="9.140625" style="134" customWidth="1"/>
  </cols>
  <sheetData>
    <row r="1" spans="1:8" ht="12.75">
      <c r="A1" s="133" t="s">
        <v>0</v>
      </c>
      <c r="G1" s="168"/>
      <c r="H1" s="168"/>
    </row>
    <row r="2" ht="15" customHeight="1">
      <c r="A2" s="133" t="s">
        <v>127</v>
      </c>
    </row>
    <row r="3" ht="15" customHeight="1">
      <c r="A3" s="133" t="s">
        <v>82</v>
      </c>
    </row>
    <row r="4" ht="15" customHeight="1"/>
    <row r="5" spans="1:8" ht="15" customHeight="1">
      <c r="A5" s="135"/>
      <c r="B5" s="136"/>
      <c r="C5" s="187" t="s">
        <v>128</v>
      </c>
      <c r="D5" s="188"/>
      <c r="E5" s="138"/>
      <c r="F5" s="137"/>
      <c r="G5" s="139"/>
      <c r="H5" s="135"/>
    </row>
    <row r="6" spans="1:8" ht="15" customHeight="1">
      <c r="A6" s="140"/>
      <c r="B6" s="141"/>
      <c r="C6" s="189" t="s">
        <v>129</v>
      </c>
      <c r="D6" s="190"/>
      <c r="E6" s="143"/>
      <c r="F6" s="142"/>
      <c r="G6" s="144"/>
      <c r="H6" s="140"/>
    </row>
    <row r="7" spans="1:8" ht="15" customHeight="1">
      <c r="A7" s="140"/>
      <c r="B7" s="141"/>
      <c r="C7" s="191" t="s">
        <v>130</v>
      </c>
      <c r="D7" s="192"/>
      <c r="E7" s="193" t="s">
        <v>131</v>
      </c>
      <c r="F7" s="192"/>
      <c r="G7" s="145" t="s">
        <v>132</v>
      </c>
      <c r="H7" s="145" t="s">
        <v>133</v>
      </c>
    </row>
    <row r="8" spans="1:8" ht="15" customHeight="1">
      <c r="A8" s="140"/>
      <c r="B8" s="141"/>
      <c r="C8" s="146"/>
      <c r="D8" s="147"/>
      <c r="E8" s="148"/>
      <c r="F8" s="147"/>
      <c r="G8" s="149"/>
      <c r="H8" s="150"/>
    </row>
    <row r="9" spans="1:8" ht="15" customHeight="1">
      <c r="A9" s="140"/>
      <c r="B9" s="151" t="s">
        <v>134</v>
      </c>
      <c r="C9" s="144" t="s">
        <v>135</v>
      </c>
      <c r="D9" s="142" t="s">
        <v>136</v>
      </c>
      <c r="E9" s="142" t="s">
        <v>137</v>
      </c>
      <c r="F9" s="142" t="s">
        <v>138</v>
      </c>
      <c r="G9" s="142" t="s">
        <v>139</v>
      </c>
      <c r="H9" s="152"/>
    </row>
    <row r="10" spans="1:8" ht="15" customHeight="1">
      <c r="A10" s="140"/>
      <c r="B10" s="153"/>
      <c r="C10" s="144" t="s">
        <v>140</v>
      </c>
      <c r="D10" s="142" t="s">
        <v>141</v>
      </c>
      <c r="E10" s="142" t="s">
        <v>142</v>
      </c>
      <c r="F10" s="142" t="s">
        <v>143</v>
      </c>
      <c r="G10" s="142" t="s">
        <v>144</v>
      </c>
      <c r="H10" s="154"/>
    </row>
    <row r="11" spans="1:8" ht="15" customHeight="1">
      <c r="A11" s="150"/>
      <c r="B11" s="155"/>
      <c r="C11" s="156" t="s">
        <v>145</v>
      </c>
      <c r="D11" s="157" t="s">
        <v>6</v>
      </c>
      <c r="E11" s="157" t="s">
        <v>6</v>
      </c>
      <c r="F11" s="157" t="s">
        <v>6</v>
      </c>
      <c r="G11" s="157" t="s">
        <v>6</v>
      </c>
      <c r="H11" s="157" t="s">
        <v>6</v>
      </c>
    </row>
    <row r="12" spans="1:9" ht="15" customHeight="1">
      <c r="A12" s="140"/>
      <c r="B12" s="153"/>
      <c r="C12" s="158"/>
      <c r="D12" s="159"/>
      <c r="E12" s="159"/>
      <c r="F12" s="159"/>
      <c r="G12" s="159"/>
      <c r="H12" s="159"/>
      <c r="I12" s="160"/>
    </row>
    <row r="13" spans="1:9" ht="15" customHeight="1">
      <c r="A13" s="140"/>
      <c r="B13" s="153"/>
      <c r="C13" s="140"/>
      <c r="D13" s="140"/>
      <c r="E13" s="140"/>
      <c r="F13" s="140"/>
      <c r="G13" s="160"/>
      <c r="H13" s="140"/>
      <c r="I13" s="160"/>
    </row>
    <row r="14" spans="1:9" s="133" customFormat="1" ht="15" customHeight="1">
      <c r="A14" s="161" t="s">
        <v>146</v>
      </c>
      <c r="B14" s="154"/>
      <c r="D14" s="162"/>
      <c r="E14" s="162"/>
      <c r="F14" s="162"/>
      <c r="G14" s="162"/>
      <c r="H14" s="162"/>
      <c r="I14" s="162"/>
    </row>
    <row r="15" spans="1:9" ht="15" customHeight="1">
      <c r="A15" s="163" t="s">
        <v>147</v>
      </c>
      <c r="B15" s="153"/>
      <c r="C15" s="140">
        <v>117400</v>
      </c>
      <c r="D15" s="140">
        <v>117400</v>
      </c>
      <c r="E15" s="140">
        <v>16296</v>
      </c>
      <c r="F15" s="140">
        <v>-70720</v>
      </c>
      <c r="G15" s="140">
        <v>119683</v>
      </c>
      <c r="H15" s="153">
        <f>SUM(D15:G15)</f>
        <v>182659</v>
      </c>
      <c r="I15" s="160"/>
    </row>
    <row r="16" spans="1:8" ht="15" customHeight="1">
      <c r="A16" s="164" t="s">
        <v>148</v>
      </c>
      <c r="B16" s="153"/>
      <c r="C16" s="150">
        <v>0</v>
      </c>
      <c r="D16" s="150">
        <v>0</v>
      </c>
      <c r="E16" s="150">
        <v>0</v>
      </c>
      <c r="F16" s="150">
        <v>-774</v>
      </c>
      <c r="G16" s="150">
        <v>774</v>
      </c>
      <c r="H16" s="155">
        <f>SUM(C16:G16)</f>
        <v>0</v>
      </c>
    </row>
    <row r="17" spans="1:8" s="133" customFormat="1" ht="15" customHeight="1">
      <c r="A17" s="161" t="s">
        <v>149</v>
      </c>
      <c r="B17" s="154"/>
      <c r="C17" s="140">
        <f>SUM(C15:C16)</f>
        <v>117400</v>
      </c>
      <c r="D17" s="140">
        <f>SUM(D15:D16)</f>
        <v>117400</v>
      </c>
      <c r="E17" s="140">
        <f>SUM(E15:E16)</f>
        <v>16296</v>
      </c>
      <c r="F17" s="140">
        <f>SUM(F15:F16)</f>
        <v>-71494</v>
      </c>
      <c r="G17" s="140">
        <f>SUM(G15:G16)</f>
        <v>120457</v>
      </c>
      <c r="H17" s="153">
        <f>SUM(D17:G17)</f>
        <v>182659</v>
      </c>
    </row>
    <row r="18" spans="1:8" ht="15" customHeight="1">
      <c r="A18" s="163"/>
      <c r="B18" s="153"/>
      <c r="C18" s="140"/>
      <c r="D18" s="140"/>
      <c r="E18" s="140"/>
      <c r="F18" s="140"/>
      <c r="G18" s="140"/>
      <c r="H18" s="153"/>
    </row>
    <row r="19" spans="1:8" ht="15" customHeight="1">
      <c r="A19" s="163" t="s">
        <v>90</v>
      </c>
      <c r="B19" s="153"/>
      <c r="C19" s="140">
        <v>0</v>
      </c>
      <c r="D19" s="140">
        <v>0</v>
      </c>
      <c r="E19" s="140">
        <v>0</v>
      </c>
      <c r="F19" s="140">
        <v>0</v>
      </c>
      <c r="G19" s="140">
        <f>'[1]cum quarter current yr'!AE41</f>
        <v>19410</v>
      </c>
      <c r="H19" s="153">
        <f>SUM(D19:G19)</f>
        <v>19410</v>
      </c>
    </row>
    <row r="20" spans="1:8" ht="15" customHeight="1">
      <c r="A20" s="140"/>
      <c r="B20" s="153"/>
      <c r="C20" s="140"/>
      <c r="D20" s="140"/>
      <c r="E20" s="140"/>
      <c r="F20" s="140"/>
      <c r="G20" s="140"/>
      <c r="H20" s="153"/>
    </row>
    <row r="21" spans="1:8" ht="15" customHeight="1" thickBot="1">
      <c r="A21" s="165" t="s">
        <v>150</v>
      </c>
      <c r="B21" s="155"/>
      <c r="C21" s="166">
        <f aca="true" t="shared" si="0" ref="C21:H21">SUM(C17:C20)</f>
        <v>117400</v>
      </c>
      <c r="D21" s="166">
        <f t="shared" si="0"/>
        <v>117400</v>
      </c>
      <c r="E21" s="166">
        <f t="shared" si="0"/>
        <v>16296</v>
      </c>
      <c r="F21" s="166">
        <f t="shared" si="0"/>
        <v>-71494</v>
      </c>
      <c r="G21" s="166">
        <f t="shared" si="0"/>
        <v>139867</v>
      </c>
      <c r="H21" s="166">
        <f t="shared" si="0"/>
        <v>202069</v>
      </c>
    </row>
    <row r="22" spans="1:8" ht="15" customHeight="1" thickTop="1">
      <c r="A22" s="171"/>
      <c r="B22" s="141"/>
      <c r="C22" s="141"/>
      <c r="D22" s="141"/>
      <c r="E22" s="141"/>
      <c r="F22" s="141"/>
      <c r="G22" s="141"/>
      <c r="H22" s="141"/>
    </row>
    <row r="23" spans="1:8" ht="15" customHeight="1">
      <c r="A23" s="171"/>
      <c r="B23" s="141"/>
      <c r="C23" s="141"/>
      <c r="D23" s="141"/>
      <c r="E23" s="141"/>
      <c r="F23" s="141"/>
      <c r="G23" s="141"/>
      <c r="H23" s="141"/>
    </row>
    <row r="24" spans="1:8" ht="15" customHeight="1">
      <c r="A24" s="171"/>
      <c r="B24" s="141"/>
      <c r="C24" s="141"/>
      <c r="D24" s="141"/>
      <c r="E24" s="141"/>
      <c r="F24" s="141"/>
      <c r="G24" s="141"/>
      <c r="H24" s="141"/>
    </row>
    <row r="25" ht="15" customHeight="1">
      <c r="A25" s="7" t="s">
        <v>153</v>
      </c>
    </row>
    <row r="26" ht="15" customHeight="1">
      <c r="A26" s="7"/>
    </row>
    <row r="27" ht="15" customHeight="1"/>
    <row r="28" ht="15" customHeight="1"/>
    <row r="29" ht="15" customHeight="1">
      <c r="H29" s="167"/>
    </row>
    <row r="30" ht="15" customHeight="1"/>
    <row r="69" ht="12.75">
      <c r="E69" s="134" t="s">
        <v>157</v>
      </c>
    </row>
  </sheetData>
  <mergeCells count="5">
    <mergeCell ref="G1:H1"/>
    <mergeCell ref="C5:D5"/>
    <mergeCell ref="C6:D6"/>
    <mergeCell ref="C7:D7"/>
    <mergeCell ref="E7:F7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 c 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tcb</dc:creator>
  <cp:keywords/>
  <dc:description/>
  <cp:lastModifiedBy>Ernst &amp; Young</cp:lastModifiedBy>
  <cp:lastPrinted>2003-08-25T06:55:12Z</cp:lastPrinted>
  <dcterms:created xsi:type="dcterms:W3CDTF">2003-08-20T06:13:02Z</dcterms:created>
  <dcterms:modified xsi:type="dcterms:W3CDTF">2003-08-25T06:55:25Z</dcterms:modified>
  <cp:category/>
  <cp:version/>
  <cp:contentType/>
  <cp:contentStatus/>
</cp:coreProperties>
</file>